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2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<sst xmlns="http://schemas.openxmlformats.org/spreadsheetml/2006/main" count="303" uniqueCount="124">
  <si>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</si>
  <si>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</si>
  <si>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</si>
  <si>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</si>
  <si>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</si>
  <si>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</si>
  <si>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</si>
  <si>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</si>
  <si>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</si>
  <si>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</si>
  <si>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</si>
  <si>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</si>
  <si>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</si>
  <si>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</si>
  <si>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</si>
  <si>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</si>
  <si>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</si>
  <si>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</si>
  <si>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</si>
  <si>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</si>
  <si>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</si>
  <si>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</si>
  <si>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</si>
  <si>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</si>
  <si>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比較増減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</si>
  <si>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</si>
  <si>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</si>
  <si>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</si>
  <si>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</si>
  <si>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</si>
  <si>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</si>
  <si>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</si>
  <si>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</si>
  <si>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</si>
  <si>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</si>
  <si>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</si>
  <si>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</si>
  <si>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</si>
  <si>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</si>
  <si>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</si>
  <si>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</si>
  <si>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</si>
  <si>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</si>
  <si>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</si>
  <si>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</si>
  <si>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</si>
  <si>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</si>
  <si>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</si>
  <si>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</si>
  <si>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</si>
  <si>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</si>
  <si>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</si>
  <si>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</si>
  <si>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</si>
  <si>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</si>
  <si>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</si>
  <si>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</si>
  <si>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</si>
  <si>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</si>
  <si>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</si>
  <si>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</si>
  <si>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</si>
  <si>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</si>
  <si>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</si>
  <si>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</si>
  <si>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</si>
  <si>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</si>
  <si>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</si>
  <si>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</si>
  <si>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</si>
  <si>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</si>
  <si>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</si>
  <si>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</si>
  <si>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</si>
  <si>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</si>
  <si>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</si>
  <si>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</si>
  <si>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</si>
  <si>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</si>
  <si>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</si>
  <si>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</si>
  <si>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</si>
  <si>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</si>
  <si>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</si>
  <si>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</si>
  <si>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</si>
  <si>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</si>
  <si>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</si>
  <si>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</si>
  <si>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</si>
  <si>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</si>
  <si>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</si>
  <si>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</si>
  <si>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</si>
  <si>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</si>
  <si>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</si>
  <si>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</si>
  <si>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</si>
  <si>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</si>
  <si>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</si>
  <si>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</si>
  <si>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</si>
  <si>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</si>
  <si>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</si>
  <si>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</si>
  <si>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</si>
  <si>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</si>
  <si>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</si>
  <si>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</si>
  <si>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</si>
  <si>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</si>
  <si>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</si>
  <si>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</si>
  <si>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</si>
  <si>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</si>
  <si>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</si>
  <si>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</si>
  <si>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</si>
  <si>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</si>
  <si>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</si>
  <si>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選挙人名簿登録者数（令和元(2019)年９月１日現在）</t>
  </si>
  <si>
    <t>Ｒ１(2019).６.1</t>
  </si>
  <si>
    <t>R1(2019).６.1
現在登録者数</t>
  </si>
  <si>
    <t>Ｒ１（2019）.６.1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</si>
</sst>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39" xfId="0" applyNumberFormat="1" applyBorder="1" applyAlignment="1" applyProtection="1">
      <alignment vertical="center"/>
      <protection hidden="1"/>
    </xf>
    <xf numFmtId="38" fontId="0" fillId="0" borderId="37" xfId="0" applyNumberFormat="1" applyFill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38" xfId="0" applyNumberFormat="1" applyFill="1" applyBorder="1" applyAlignment="1" applyProtection="1">
      <alignment vertical="center"/>
      <protection hidden="1"/>
    </xf>
    <xf numFmtId="38" fontId="0" fillId="0" borderId="16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42" xfId="0" applyNumberForma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3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5" xfId="49" applyFont="1" applyFill="1" applyBorder="1" applyAlignment="1">
      <alignment vertical="center"/>
    </xf>
    <xf numFmtId="38" fontId="0" fillId="0" borderId="46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2" xfId="0" applyNumberForma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4" xfId="0" applyNumberFormat="1" applyFill="1" applyBorder="1" applyAlignment="1" applyProtection="1">
      <alignment vertical="center"/>
      <protection hidden="1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5" xfId="49" applyFont="1" applyFill="1" applyBorder="1" applyAlignment="1" applyProtection="1">
      <alignment horizontal="center" vertical="center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2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2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2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46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0" fillId="0" borderId="42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textRotation="255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9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57" fontId="6" fillId="36" borderId="14" xfId="49" applyNumberFormat="1" applyFont="1" applyFill="1" applyBorder="1" applyAlignment="1" applyProtection="1">
      <alignment horizontal="center" vertical="center" wrapText="1"/>
      <protection hidden="1"/>
    </xf>
    <xf numFmtId="57" fontId="2" fillId="36" borderId="17" xfId="49" applyNumberFormat="1" applyFont="1" applyFill="1" applyBorder="1" applyAlignment="1" applyProtection="1">
      <alignment horizontal="center" vertical="center"/>
      <protection hidden="1"/>
    </xf>
    <xf numFmtId="38" fontId="0" fillId="36" borderId="66" xfId="49" applyFont="1" applyFill="1" applyBorder="1" applyAlignment="1" applyProtection="1">
      <alignment vertical="center"/>
      <protection hidden="1"/>
    </xf>
    <xf numFmtId="38" fontId="0" fillId="36" borderId="67" xfId="49" applyFont="1" applyFill="1" applyBorder="1" applyAlignment="1" applyProtection="1">
      <alignment vertical="center"/>
      <protection hidden="1"/>
    </xf>
    <xf numFmtId="38" fontId="0" fillId="36" borderId="19" xfId="49" applyFont="1" applyFill="1" applyBorder="1" applyAlignment="1" applyProtection="1">
      <alignment vertical="center"/>
      <protection hidden="1"/>
    </xf>
    <xf numFmtId="180" fontId="0" fillId="36" borderId="38" xfId="49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view="pageBreakPreview" zoomScale="85" zoomScaleNormal="85" zoomScaleSheetLayoutView="85" zoomScalePageLayoutView="85" workbookViewId="0" topLeftCell="A1">
      <selection activeCell="W7" sqref="W7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hidden="1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9" width="0" style="48" hidden="1" customWidth="1"/>
    <col min="20" max="16384" width="9.00390625" style="48" customWidth="1"/>
  </cols>
  <sheetData>
    <row r="1" spans="1:10" ht="17.25">
      <c r="A1" s="258" t="s">
        <v>120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5.75" customHeight="1" thickBot="1">
      <c r="A2" s="259"/>
      <c r="B2" s="259"/>
      <c r="C2" s="259"/>
      <c r="D2" s="259"/>
      <c r="E2" s="259"/>
      <c r="F2" s="259"/>
      <c r="G2" s="259"/>
      <c r="H2" s="259"/>
      <c r="I2" s="259"/>
      <c r="J2" s="260" t="s">
        <v>27</v>
      </c>
    </row>
    <row r="3" spans="1:10" ht="15.75" customHeight="1">
      <c r="A3" s="261" t="s">
        <v>61</v>
      </c>
      <c r="B3" s="262" t="s">
        <v>21</v>
      </c>
      <c r="C3" s="262" t="s">
        <v>22</v>
      </c>
      <c r="D3" s="262" t="s">
        <v>23</v>
      </c>
      <c r="E3" s="263" t="s">
        <v>121</v>
      </c>
      <c r="F3" s="261" t="s">
        <v>61</v>
      </c>
      <c r="G3" s="262" t="s">
        <v>25</v>
      </c>
      <c r="H3" s="262" t="s">
        <v>26</v>
      </c>
      <c r="I3" s="262" t="s">
        <v>23</v>
      </c>
      <c r="J3" s="264" t="str">
        <f>E3</f>
        <v>Ｒ１(2019).６.1</v>
      </c>
    </row>
    <row r="4" spans="1:10" ht="15.75" customHeight="1" thickBot="1">
      <c r="A4" s="265"/>
      <c r="B4" s="266"/>
      <c r="C4" s="266"/>
      <c r="D4" s="266"/>
      <c r="E4" s="267" t="s">
        <v>41</v>
      </c>
      <c r="F4" s="265"/>
      <c r="G4" s="266"/>
      <c r="H4" s="266"/>
      <c r="I4" s="266"/>
      <c r="J4" s="268" t="s">
        <v>41</v>
      </c>
    </row>
    <row r="5" spans="1:10" s="51" customFormat="1" ht="34.5" customHeight="1" thickBot="1">
      <c r="A5" s="269" t="s">
        <v>0</v>
      </c>
      <c r="B5" s="270">
        <v>214393</v>
      </c>
      <c r="C5" s="270">
        <v>214655</v>
      </c>
      <c r="D5" s="271">
        <f aca="true" t="shared" si="0" ref="D5:D10">SUM(B5:C5)</f>
        <v>429048</v>
      </c>
      <c r="E5" s="272">
        <f>D5-'前回'!D5</f>
        <v>-324</v>
      </c>
      <c r="F5" s="273" t="s">
        <v>10</v>
      </c>
      <c r="G5" s="274">
        <v>13079</v>
      </c>
      <c r="H5" s="274">
        <v>12594</v>
      </c>
      <c r="I5" s="275">
        <f aca="true" t="shared" si="1" ref="I5:I14">SUM(G5:H5)</f>
        <v>25673</v>
      </c>
      <c r="J5" s="276">
        <f>I5-'前回'!D19</f>
        <v>75</v>
      </c>
    </row>
    <row r="6" spans="1:10" s="51" customFormat="1" ht="34.5" customHeight="1" thickBot="1">
      <c r="A6" s="277" t="s">
        <v>1</v>
      </c>
      <c r="B6" s="278">
        <v>60325</v>
      </c>
      <c r="C6" s="279">
        <v>63234</v>
      </c>
      <c r="D6" s="280">
        <f t="shared" si="0"/>
        <v>123559</v>
      </c>
      <c r="E6" s="281">
        <f>D6-'前回'!D6</f>
        <v>-440</v>
      </c>
      <c r="F6" s="282" t="s">
        <v>20</v>
      </c>
      <c r="G6" s="283">
        <f>SUM(G5)</f>
        <v>13079</v>
      </c>
      <c r="H6" s="283">
        <f>SUM(H5)</f>
        <v>12594</v>
      </c>
      <c r="I6" s="283">
        <f t="shared" si="1"/>
        <v>25673</v>
      </c>
      <c r="J6" s="284">
        <f>I6-'前回'!D20</f>
        <v>75</v>
      </c>
    </row>
    <row r="7" spans="1:10" s="51" customFormat="1" ht="34.5" customHeight="1">
      <c r="A7" s="277" t="s">
        <v>2</v>
      </c>
      <c r="B7" s="285">
        <v>66104</v>
      </c>
      <c r="C7" s="278">
        <v>67884</v>
      </c>
      <c r="D7" s="286">
        <f t="shared" si="0"/>
        <v>133988</v>
      </c>
      <c r="E7" s="281">
        <f>D7-'前回'!D7</f>
        <v>-302</v>
      </c>
      <c r="F7" s="277" t="s">
        <v>11</v>
      </c>
      <c r="G7" s="287">
        <v>9751</v>
      </c>
      <c r="H7" s="287">
        <v>9752</v>
      </c>
      <c r="I7" s="280">
        <f t="shared" si="1"/>
        <v>19503</v>
      </c>
      <c r="J7" s="281">
        <f>I7-'前回'!D21</f>
        <v>-99</v>
      </c>
    </row>
    <row r="8" spans="1:10" s="51" customFormat="1" ht="34.5" customHeight="1">
      <c r="A8" s="277" t="s">
        <v>3</v>
      </c>
      <c r="B8" s="278">
        <v>48863</v>
      </c>
      <c r="C8" s="288">
        <v>50340</v>
      </c>
      <c r="D8" s="280">
        <f t="shared" si="0"/>
        <v>99203</v>
      </c>
      <c r="E8" s="281">
        <f>D8-'前回'!D8</f>
        <v>-317</v>
      </c>
      <c r="F8" s="277" t="s">
        <v>12</v>
      </c>
      <c r="G8" s="287">
        <v>5644</v>
      </c>
      <c r="H8" s="287">
        <v>5757</v>
      </c>
      <c r="I8" s="280">
        <f t="shared" si="1"/>
        <v>11401</v>
      </c>
      <c r="J8" s="281">
        <f>I8-'前回'!D22</f>
        <v>-81</v>
      </c>
    </row>
    <row r="9" spans="1:10" s="51" customFormat="1" ht="34.5" customHeight="1">
      <c r="A9" s="277" t="s">
        <v>4</v>
      </c>
      <c r="B9" s="278">
        <v>40345</v>
      </c>
      <c r="C9" s="278">
        <v>41574</v>
      </c>
      <c r="D9" s="280">
        <f t="shared" si="0"/>
        <v>81919</v>
      </c>
      <c r="E9" s="281">
        <f>D9-'前回'!D9</f>
        <v>-210</v>
      </c>
      <c r="F9" s="277" t="s">
        <v>13</v>
      </c>
      <c r="G9" s="287">
        <v>5125</v>
      </c>
      <c r="H9" s="287">
        <v>4878</v>
      </c>
      <c r="I9" s="280">
        <f t="shared" si="1"/>
        <v>10003</v>
      </c>
      <c r="J9" s="281">
        <f>I9-'前回'!D23</f>
        <v>22</v>
      </c>
    </row>
    <row r="10" spans="1:12" s="51" customFormat="1" ht="34.5" customHeight="1" thickBot="1">
      <c r="A10" s="277" t="s">
        <v>5</v>
      </c>
      <c r="B10" s="278">
        <v>34482</v>
      </c>
      <c r="C10" s="278">
        <v>36577</v>
      </c>
      <c r="D10" s="280">
        <f t="shared" si="0"/>
        <v>71059</v>
      </c>
      <c r="E10" s="281">
        <f>D10-'前回'!D10</f>
        <v>-236</v>
      </c>
      <c r="F10" s="289" t="s">
        <v>14</v>
      </c>
      <c r="G10" s="290">
        <v>6561</v>
      </c>
      <c r="H10" s="290">
        <v>6526</v>
      </c>
      <c r="I10" s="291">
        <f t="shared" si="1"/>
        <v>13087</v>
      </c>
      <c r="J10" s="292">
        <f>I10-'前回'!D24</f>
        <v>-26</v>
      </c>
      <c r="L10" s="145" t="s">
        <v>49</v>
      </c>
    </row>
    <row r="11" spans="1:16" s="51" customFormat="1" ht="34.5" customHeight="1" thickBot="1">
      <c r="A11" s="277" t="s">
        <v>6</v>
      </c>
      <c r="B11" s="293">
        <v>68096</v>
      </c>
      <c r="C11" s="278">
        <v>67030</v>
      </c>
      <c r="D11" s="280">
        <f aca="true" t="shared" si="2" ref="D11:D18">SUM(B11:C11)</f>
        <v>135126</v>
      </c>
      <c r="E11" s="281">
        <f>D11-'前回'!D11</f>
        <v>-176</v>
      </c>
      <c r="F11" s="282" t="s">
        <v>28</v>
      </c>
      <c r="G11" s="283">
        <f>SUM(G7:G10)</f>
        <v>27081</v>
      </c>
      <c r="H11" s="283">
        <f>SUM(H7:H10)</f>
        <v>26913</v>
      </c>
      <c r="I11" s="283">
        <f t="shared" si="1"/>
        <v>53994</v>
      </c>
      <c r="J11" s="284">
        <f>I11-'前回'!D25</f>
        <v>-184</v>
      </c>
      <c r="L11" s="54" t="s">
        <v>50</v>
      </c>
      <c r="M11" s="55" t="s">
        <v>42</v>
      </c>
      <c r="N11" s="55" t="s">
        <v>43</v>
      </c>
      <c r="O11" s="56" t="s">
        <v>44</v>
      </c>
      <c r="P11" s="57" t="s">
        <v>41</v>
      </c>
    </row>
    <row r="12" spans="1:16" s="51" customFormat="1" ht="34.5" customHeight="1" thickBot="1">
      <c r="A12" s="277" t="s">
        <v>7</v>
      </c>
      <c r="B12" s="293">
        <v>32669</v>
      </c>
      <c r="C12" s="278">
        <v>31912</v>
      </c>
      <c r="D12" s="280">
        <f t="shared" si="2"/>
        <v>64581</v>
      </c>
      <c r="E12" s="281">
        <f>D12-'前回'!D12</f>
        <v>-156</v>
      </c>
      <c r="F12" s="269" t="s">
        <v>15</v>
      </c>
      <c r="G12" s="294">
        <v>16132</v>
      </c>
      <c r="H12" s="294">
        <v>16686</v>
      </c>
      <c r="I12" s="271">
        <f t="shared" si="1"/>
        <v>32818</v>
      </c>
      <c r="J12" s="295">
        <f>I12-'前回'!I5</f>
        <v>-119</v>
      </c>
      <c r="L12" s="58" t="s">
        <v>48</v>
      </c>
      <c r="M12" s="59">
        <f>SUM(M13,M14)</f>
        <v>24660</v>
      </c>
      <c r="N12" s="59">
        <f>SUM(N13,N14)</f>
        <v>25374</v>
      </c>
      <c r="O12" s="59">
        <f>SUM(M12:N12)</f>
        <v>50034</v>
      </c>
      <c r="P12" s="60">
        <f>O12-'前回'!O12</f>
        <v>49</v>
      </c>
    </row>
    <row r="13" spans="1:16" s="51" customFormat="1" ht="34.5" customHeight="1" thickBot="1">
      <c r="A13" s="277" t="s">
        <v>8</v>
      </c>
      <c r="B13" s="278">
        <v>29512</v>
      </c>
      <c r="C13" s="278">
        <v>30002</v>
      </c>
      <c r="D13" s="280">
        <f t="shared" si="2"/>
        <v>59514</v>
      </c>
      <c r="E13" s="281">
        <f>D13-'前回'!D13</f>
        <v>-212</v>
      </c>
      <c r="F13" s="277" t="s">
        <v>16</v>
      </c>
      <c r="G13" s="287">
        <v>10726</v>
      </c>
      <c r="H13" s="287">
        <v>10915</v>
      </c>
      <c r="I13" s="280">
        <f t="shared" si="1"/>
        <v>21641</v>
      </c>
      <c r="J13" s="281">
        <f>I13-'前回'!I6</f>
        <v>-34</v>
      </c>
      <c r="L13" s="122" t="s">
        <v>51</v>
      </c>
      <c r="M13" s="167">
        <v>8291</v>
      </c>
      <c r="N13" s="167">
        <v>8591</v>
      </c>
      <c r="O13" s="123">
        <f>SUM(M13:N13)</f>
        <v>16882</v>
      </c>
      <c r="P13" s="62">
        <f>O13-'前回'!O13</f>
        <v>34</v>
      </c>
    </row>
    <row r="14" spans="1:16" s="51" customFormat="1" ht="34.5" customHeight="1" thickBot="1">
      <c r="A14" s="277" t="s">
        <v>9</v>
      </c>
      <c r="B14" s="278">
        <v>13534</v>
      </c>
      <c r="C14" s="278">
        <v>13980</v>
      </c>
      <c r="D14" s="280">
        <f t="shared" si="2"/>
        <v>27514</v>
      </c>
      <c r="E14" s="281">
        <f>D14-'前回'!D14</f>
        <v>-122</v>
      </c>
      <c r="F14" s="282" t="s">
        <v>29</v>
      </c>
      <c r="G14" s="283">
        <f>SUM(G12:G13)</f>
        <v>26858</v>
      </c>
      <c r="H14" s="283">
        <f>SUM(H12:H13)</f>
        <v>27601</v>
      </c>
      <c r="I14" s="283">
        <f t="shared" si="1"/>
        <v>54459</v>
      </c>
      <c r="J14" s="284">
        <f>I14-'前回'!I7</f>
        <v>-153</v>
      </c>
      <c r="L14" s="58" t="s">
        <v>52</v>
      </c>
      <c r="M14" s="169">
        <v>16369</v>
      </c>
      <c r="N14" s="169">
        <v>16783</v>
      </c>
      <c r="O14" s="59">
        <f>SUM(M14:N14)</f>
        <v>33152</v>
      </c>
      <c r="P14" s="60">
        <f>O14-'前回'!O14</f>
        <v>15</v>
      </c>
    </row>
    <row r="15" spans="1:10" s="51" customFormat="1" ht="34.5" customHeight="1" thickBot="1">
      <c r="A15" s="277" t="s">
        <v>37</v>
      </c>
      <c r="B15" s="278">
        <v>48083</v>
      </c>
      <c r="C15" s="278">
        <v>48826</v>
      </c>
      <c r="D15" s="280">
        <f t="shared" si="2"/>
        <v>96909</v>
      </c>
      <c r="E15" s="281">
        <f>D15-'前回'!D15</f>
        <v>-139</v>
      </c>
      <c r="F15" s="277" t="s">
        <v>17</v>
      </c>
      <c r="G15" s="287">
        <v>4838</v>
      </c>
      <c r="H15" s="287">
        <v>4996</v>
      </c>
      <c r="I15" s="296">
        <f aca="true" t="shared" si="3" ref="I15:I20">SUM(G15:H15)</f>
        <v>9834</v>
      </c>
      <c r="J15" s="281">
        <f>I15-'前回'!I8</f>
        <v>-63</v>
      </c>
    </row>
    <row r="16" spans="1:16" s="51" customFormat="1" ht="34.5" customHeight="1" thickBot="1">
      <c r="A16" s="289" t="s">
        <v>40</v>
      </c>
      <c r="B16" s="279">
        <v>18130</v>
      </c>
      <c r="C16" s="279">
        <v>18100</v>
      </c>
      <c r="D16" s="291">
        <f t="shared" si="2"/>
        <v>36230</v>
      </c>
      <c r="E16" s="281">
        <f>D16-'前回'!D16</f>
        <v>-92</v>
      </c>
      <c r="F16" s="277" t="s">
        <v>18</v>
      </c>
      <c r="G16" s="287">
        <v>12916</v>
      </c>
      <c r="H16" s="287">
        <v>11843</v>
      </c>
      <c r="I16" s="296">
        <f t="shared" si="3"/>
        <v>24759</v>
      </c>
      <c r="J16" s="281">
        <f>I16-'前回'!I9</f>
        <v>-132</v>
      </c>
      <c r="L16" s="54" t="s">
        <v>50</v>
      </c>
      <c r="M16" s="55" t="s">
        <v>42</v>
      </c>
      <c r="N16" s="55" t="s">
        <v>43</v>
      </c>
      <c r="O16" s="56" t="s">
        <v>44</v>
      </c>
      <c r="P16" s="57" t="s">
        <v>41</v>
      </c>
    </row>
    <row r="17" spans="1:16" s="51" customFormat="1" ht="34.5" customHeight="1" thickBot="1">
      <c r="A17" s="289" t="s">
        <v>45</v>
      </c>
      <c r="B17" s="279">
        <v>11351</v>
      </c>
      <c r="C17" s="279">
        <v>11484</v>
      </c>
      <c r="D17" s="291">
        <f t="shared" si="2"/>
        <v>22835</v>
      </c>
      <c r="E17" s="281">
        <f>D17-'前回'!D17</f>
        <v>-131</v>
      </c>
      <c r="F17" s="282" t="s">
        <v>30</v>
      </c>
      <c r="G17" s="283">
        <f>SUM(G15:G16)</f>
        <v>17754</v>
      </c>
      <c r="H17" s="283">
        <f>SUM(H15:H16)</f>
        <v>16839</v>
      </c>
      <c r="I17" s="283">
        <f t="shared" si="3"/>
        <v>34593</v>
      </c>
      <c r="J17" s="284">
        <f>I17-'前回'!I10</f>
        <v>-195</v>
      </c>
      <c r="L17" s="58" t="s">
        <v>64</v>
      </c>
      <c r="M17" s="59">
        <f>SUM(M18,M19)</f>
        <v>214393</v>
      </c>
      <c r="N17" s="59">
        <f>SUM(N18,N19)</f>
        <v>214655</v>
      </c>
      <c r="O17" s="59">
        <f>SUM(M17:N17)</f>
        <v>429048</v>
      </c>
      <c r="P17" s="60">
        <f>O17-'前回'!O17</f>
        <v>-324</v>
      </c>
    </row>
    <row r="18" spans="1:16" s="51" customFormat="1" ht="34.5" customHeight="1" thickBot="1">
      <c r="A18" s="297" t="s">
        <v>48</v>
      </c>
      <c r="B18" s="298">
        <v>24660</v>
      </c>
      <c r="C18" s="298">
        <v>25374</v>
      </c>
      <c r="D18" s="299">
        <f t="shared" si="2"/>
        <v>50034</v>
      </c>
      <c r="E18" s="300">
        <f>D18-'前回'!D18</f>
        <v>49</v>
      </c>
      <c r="F18" s="289" t="s">
        <v>19</v>
      </c>
      <c r="G18" s="290">
        <v>10936</v>
      </c>
      <c r="H18" s="290">
        <v>11141</v>
      </c>
      <c r="I18" s="301">
        <f t="shared" si="3"/>
        <v>22077</v>
      </c>
      <c r="J18" s="292">
        <f>I18-'前回'!I11</f>
        <v>-50</v>
      </c>
      <c r="L18" s="122" t="s">
        <v>51</v>
      </c>
      <c r="M18" s="167">
        <v>195648</v>
      </c>
      <c r="N18" s="168">
        <v>195712</v>
      </c>
      <c r="O18" s="59">
        <f>SUM(M18:N18)</f>
        <v>391360</v>
      </c>
      <c r="P18" s="62">
        <f>O18-'前回'!O18</f>
        <v>-290</v>
      </c>
    </row>
    <row r="19" spans="1:16" s="51" customFormat="1" ht="34.5" customHeight="1" thickBot="1">
      <c r="A19" s="302" t="s">
        <v>34</v>
      </c>
      <c r="B19" s="283">
        <f>SUM(B5:B18)</f>
        <v>710547</v>
      </c>
      <c r="C19" s="283">
        <f>SUM(C5:C18)</f>
        <v>720972</v>
      </c>
      <c r="D19" s="303">
        <f>SUM(D5:D18)</f>
        <v>1431519</v>
      </c>
      <c r="E19" s="284">
        <f>D19-'前回'!I14</f>
        <v>-2808</v>
      </c>
      <c r="F19" s="297" t="s">
        <v>46</v>
      </c>
      <c r="G19" s="304">
        <v>7278</v>
      </c>
      <c r="H19" s="304">
        <v>7062</v>
      </c>
      <c r="I19" s="305">
        <f t="shared" si="3"/>
        <v>14340</v>
      </c>
      <c r="J19" s="300">
        <f>I19-'前回'!I12</f>
        <v>-142</v>
      </c>
      <c r="L19" s="58" t="s">
        <v>75</v>
      </c>
      <c r="M19" s="169">
        <v>18745</v>
      </c>
      <c r="N19" s="169">
        <v>18943</v>
      </c>
      <c r="O19" s="59">
        <f>SUM(M19:N19)</f>
        <v>37688</v>
      </c>
      <c r="P19" s="60">
        <f>O19-'前回'!O19</f>
        <v>-34</v>
      </c>
    </row>
    <row r="20" spans="1:10" s="51" customFormat="1" ht="34.5" customHeight="1" thickBot="1">
      <c r="A20" s="306"/>
      <c r="B20" s="307"/>
      <c r="C20" s="307"/>
      <c r="D20" s="307"/>
      <c r="E20" s="307"/>
      <c r="F20" s="282" t="s">
        <v>31</v>
      </c>
      <c r="G20" s="283">
        <f>SUM(G18:G19)</f>
        <v>18214</v>
      </c>
      <c r="H20" s="283">
        <f>SUM(H18:H19)</f>
        <v>18203</v>
      </c>
      <c r="I20" s="303">
        <f t="shared" si="3"/>
        <v>36417</v>
      </c>
      <c r="J20" s="284">
        <f>I20-'前回'!I13</f>
        <v>-192</v>
      </c>
    </row>
    <row r="21" spans="1:16" s="51" customFormat="1" ht="34.5" customHeight="1" thickBot="1">
      <c r="A21" s="306"/>
      <c r="B21" s="307"/>
      <c r="C21" s="307"/>
      <c r="D21" s="307"/>
      <c r="E21" s="307"/>
      <c r="F21" s="302" t="s">
        <v>33</v>
      </c>
      <c r="G21" s="283">
        <f>SUM(G6,G11,G14,G17,G20)</f>
        <v>102986</v>
      </c>
      <c r="H21" s="283">
        <f>SUM(H6,H11,H14,H17,H20)</f>
        <v>102150</v>
      </c>
      <c r="I21" s="303">
        <f>SUM(I5,I7:I10,I12:I13,I15:I16,I18:I19)</f>
        <v>205136</v>
      </c>
      <c r="J21" s="284">
        <f>I21-'前回'!I15</f>
        <v>-649</v>
      </c>
      <c r="L21" s="117" t="s">
        <v>112</v>
      </c>
      <c r="M21" s="120" t="s">
        <v>42</v>
      </c>
      <c r="N21" s="120" t="s">
        <v>43</v>
      </c>
      <c r="O21" s="120" t="s">
        <v>44</v>
      </c>
      <c r="P21" s="115" t="s">
        <v>41</v>
      </c>
    </row>
    <row r="22" spans="1:16" s="51" customFormat="1" ht="34.5" customHeight="1" thickBot="1">
      <c r="A22" s="306"/>
      <c r="B22" s="307"/>
      <c r="C22" s="307"/>
      <c r="D22" s="307"/>
      <c r="E22" s="307"/>
      <c r="F22" s="302" t="s">
        <v>32</v>
      </c>
      <c r="G22" s="283">
        <f>G21+B19</f>
        <v>813533</v>
      </c>
      <c r="H22" s="283">
        <f>H21+C19</f>
        <v>823122</v>
      </c>
      <c r="I22" s="303">
        <f>SUM(G22:H22)</f>
        <v>1636655</v>
      </c>
      <c r="J22" s="284">
        <f>I22-'前回'!I16</f>
        <v>-3457</v>
      </c>
      <c r="L22" s="118" t="s">
        <v>101</v>
      </c>
      <c r="M22" s="121">
        <f>SUM(M23:M25)</f>
        <v>66104</v>
      </c>
      <c r="N22" s="121">
        <f>SUM(N23:N25)</f>
        <v>67884</v>
      </c>
      <c r="O22" s="121">
        <f>SUM(M22:N22)</f>
        <v>133988</v>
      </c>
      <c r="P22" s="116">
        <f>O22-'前回'!O22</f>
        <v>-302</v>
      </c>
    </row>
    <row r="23" spans="1:16" s="51" customFormat="1" ht="34.5" customHeight="1" thickBot="1">
      <c r="A23" s="306"/>
      <c r="B23" s="307"/>
      <c r="C23" s="307"/>
      <c r="D23" s="307"/>
      <c r="E23" s="307"/>
      <c r="F23" s="308" t="s">
        <v>35</v>
      </c>
      <c r="G23" s="309"/>
      <c r="H23" s="309"/>
      <c r="I23" s="309"/>
      <c r="J23" s="310"/>
      <c r="L23" s="156" t="s">
        <v>116</v>
      </c>
      <c r="M23" s="164">
        <v>2614</v>
      </c>
      <c r="N23" s="164">
        <v>2688</v>
      </c>
      <c r="O23" s="157">
        <f>SUM(M23:N23)</f>
        <v>5302</v>
      </c>
      <c r="P23" s="116">
        <f>O23-'前回'!O23</f>
        <v>-15</v>
      </c>
    </row>
    <row r="24" spans="1:16" s="51" customFormat="1" ht="34.5" customHeight="1" thickBot="1">
      <c r="A24" s="306"/>
      <c r="B24" s="307"/>
      <c r="C24" s="307"/>
      <c r="D24" s="307"/>
      <c r="E24" s="307"/>
      <c r="F24" s="311" t="s">
        <v>123</v>
      </c>
      <c r="G24" s="280">
        <f>'前回'!G16</f>
        <v>815006</v>
      </c>
      <c r="H24" s="280">
        <f>'前回'!H16</f>
        <v>825106</v>
      </c>
      <c r="I24" s="280">
        <f>'前回'!I16</f>
        <v>1640112</v>
      </c>
      <c r="J24" s="312" t="str">
        <f>$E$3</f>
        <v>Ｒ１(2019).６.1</v>
      </c>
      <c r="L24" s="119" t="s">
        <v>113</v>
      </c>
      <c r="M24" s="165">
        <v>31537</v>
      </c>
      <c r="N24" s="166">
        <v>31624</v>
      </c>
      <c r="O24" s="157">
        <f>SUM(M24:N24)</f>
        <v>63161</v>
      </c>
      <c r="P24" s="116">
        <f>O24-'前回'!O24</f>
        <v>-131</v>
      </c>
    </row>
    <row r="25" spans="1:16" s="51" customFormat="1" ht="34.5" customHeight="1" thickBot="1">
      <c r="A25" s="313"/>
      <c r="B25" s="314"/>
      <c r="C25" s="314"/>
      <c r="D25" s="314"/>
      <c r="E25" s="314"/>
      <c r="F25" s="315" t="s">
        <v>24</v>
      </c>
      <c r="G25" s="316">
        <f>G22-G24</f>
        <v>-1473</v>
      </c>
      <c r="H25" s="316">
        <f>H22-H24</f>
        <v>-1984</v>
      </c>
      <c r="I25" s="316">
        <f>I22-I24</f>
        <v>-3457</v>
      </c>
      <c r="J25" s="268" t="s">
        <v>74</v>
      </c>
      <c r="L25" s="156" t="s">
        <v>114</v>
      </c>
      <c r="M25" s="164">
        <v>31953</v>
      </c>
      <c r="N25" s="164">
        <v>33572</v>
      </c>
      <c r="O25" s="157">
        <f>SUM(M25:N25)</f>
        <v>65525</v>
      </c>
      <c r="P25" s="158">
        <f>O25-'前回'!O25</f>
        <v>-156</v>
      </c>
    </row>
    <row r="26" spans="6:16" s="51" customFormat="1" ht="29.25" customHeight="1">
      <c r="F26" s="148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8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8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8"/>
      <c r="G30" s="64"/>
      <c r="H30" s="64"/>
      <c r="I30" s="64"/>
      <c r="J30" s="64"/>
    </row>
    <row r="31" spans="1:10" ht="34.5" customHeight="1">
      <c r="A31" s="146"/>
      <c r="B31" s="147"/>
      <c r="C31" s="147"/>
      <c r="D31" s="64"/>
      <c r="E31" s="64"/>
      <c r="F31" s="148"/>
      <c r="G31" s="64"/>
      <c r="H31" s="64"/>
      <c r="I31" s="64"/>
      <c r="J31" s="64"/>
    </row>
    <row r="32" spans="1:10" ht="34.5" customHeight="1">
      <c r="A32" s="146"/>
      <c r="B32" s="147"/>
      <c r="C32" s="147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3.5">
      <c r="F37" s="64"/>
      <c r="G37" s="64"/>
      <c r="H37" s="51"/>
      <c r="I37" s="51"/>
      <c r="J37" s="51"/>
    </row>
    <row r="38" spans="6:10" ht="13.5">
      <c r="F38" s="64"/>
      <c r="G38" s="64"/>
      <c r="H38" s="51"/>
      <c r="I38" s="51"/>
      <c r="J38" s="51"/>
    </row>
    <row r="39" spans="6:7" ht="13.5">
      <c r="F39" s="70"/>
      <c r="G39" s="70"/>
    </row>
    <row r="40" spans="6:7" ht="13.5">
      <c r="F40" s="70"/>
      <c r="G40" s="70"/>
    </row>
    <row r="41" spans="6:7" ht="13.5">
      <c r="F41" s="70"/>
      <c r="G41" s="70"/>
    </row>
    <row r="42" spans="6:7" ht="13.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1">
      <selection activeCell="G24" sqref="G24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7.25">
      <c r="A1" s="197" t="s">
        <v>118</v>
      </c>
      <c r="B1" s="197"/>
      <c r="C1" s="197"/>
      <c r="D1" s="197"/>
      <c r="E1" s="197"/>
      <c r="F1" s="197"/>
      <c r="G1" s="197"/>
      <c r="H1" s="197"/>
      <c r="I1" s="197"/>
      <c r="J1" s="197"/>
    </row>
    <row r="2" ht="15.75" customHeight="1" thickBot="1">
      <c r="J2" s="20" t="s">
        <v>63</v>
      </c>
    </row>
    <row r="3" spans="1:10" ht="15.75" customHeight="1">
      <c r="A3" s="200" t="s">
        <v>61</v>
      </c>
      <c r="B3" s="198" t="s">
        <v>42</v>
      </c>
      <c r="C3" s="198" t="s">
        <v>43</v>
      </c>
      <c r="D3" s="198" t="s">
        <v>44</v>
      </c>
      <c r="E3" s="3"/>
      <c r="F3" s="200" t="s">
        <v>61</v>
      </c>
      <c r="G3" s="198" t="s">
        <v>42</v>
      </c>
      <c r="H3" s="198" t="s">
        <v>43</v>
      </c>
      <c r="I3" s="198" t="s">
        <v>44</v>
      </c>
      <c r="J3" s="4"/>
    </row>
    <row r="4" spans="1:10" ht="15.75" customHeight="1" thickBot="1">
      <c r="A4" s="201"/>
      <c r="B4" s="199"/>
      <c r="C4" s="199"/>
      <c r="D4" s="199"/>
      <c r="E4" s="1"/>
      <c r="F4" s="201"/>
      <c r="G4" s="199"/>
      <c r="H4" s="199"/>
      <c r="I4" s="199"/>
      <c r="J4" s="2"/>
    </row>
    <row r="5" spans="1:10" s="33" customFormat="1" ht="13.5">
      <c r="A5" s="13" t="s">
        <v>0</v>
      </c>
      <c r="B5" s="127">
        <v>214465</v>
      </c>
      <c r="C5" s="127">
        <v>214907</v>
      </c>
      <c r="D5" s="50">
        <f aca="true" t="shared" si="0" ref="D5:D10">SUM(B5:C5)</f>
        <v>429372</v>
      </c>
      <c r="E5" s="32"/>
      <c r="F5" s="13" t="s">
        <v>15</v>
      </c>
      <c r="G5" s="187">
        <v>16182</v>
      </c>
      <c r="H5" s="187">
        <v>16755</v>
      </c>
      <c r="I5" s="190">
        <f aca="true" t="shared" si="1" ref="I5:I13">SUM(G5:H5)</f>
        <v>32937</v>
      </c>
      <c r="J5" s="21"/>
    </row>
    <row r="6" spans="1:10" s="33" customFormat="1" ht="14.25" thickBot="1">
      <c r="A6" s="8" t="s">
        <v>1</v>
      </c>
      <c r="B6" s="128">
        <v>60515</v>
      </c>
      <c r="C6" s="130">
        <v>63484</v>
      </c>
      <c r="D6" s="52">
        <f t="shared" si="0"/>
        <v>123999</v>
      </c>
      <c r="E6" s="34"/>
      <c r="F6" s="8" t="s">
        <v>16</v>
      </c>
      <c r="G6" s="185">
        <v>10773</v>
      </c>
      <c r="H6" s="185">
        <v>10902</v>
      </c>
      <c r="I6" s="191">
        <f t="shared" si="1"/>
        <v>21675</v>
      </c>
      <c r="J6" s="22"/>
    </row>
    <row r="7" spans="1:10" s="33" customFormat="1" ht="14.25" thickBot="1">
      <c r="A7" s="8" t="s">
        <v>2</v>
      </c>
      <c r="B7" s="183">
        <v>66215</v>
      </c>
      <c r="C7" s="128">
        <v>68075</v>
      </c>
      <c r="D7" s="149">
        <f t="shared" si="0"/>
        <v>134290</v>
      </c>
      <c r="E7" s="34"/>
      <c r="F7" s="15" t="s">
        <v>80</v>
      </c>
      <c r="G7" s="188">
        <v>26955</v>
      </c>
      <c r="H7" s="188">
        <v>27657</v>
      </c>
      <c r="I7" s="192">
        <f t="shared" si="1"/>
        <v>54612</v>
      </c>
      <c r="J7" s="26"/>
    </row>
    <row r="8" spans="1:10" s="33" customFormat="1" ht="13.5">
      <c r="A8" s="8" t="s">
        <v>3</v>
      </c>
      <c r="B8" s="128">
        <v>48981</v>
      </c>
      <c r="C8" s="132">
        <v>50539</v>
      </c>
      <c r="D8" s="52">
        <f t="shared" si="0"/>
        <v>99520</v>
      </c>
      <c r="E8" s="34"/>
      <c r="F8" s="8" t="s">
        <v>17</v>
      </c>
      <c r="G8" s="185">
        <v>4871</v>
      </c>
      <c r="H8" s="185">
        <v>5026</v>
      </c>
      <c r="I8" s="193">
        <f t="shared" si="1"/>
        <v>9897</v>
      </c>
      <c r="J8" s="22"/>
    </row>
    <row r="9" spans="1:10" s="33" customFormat="1" ht="14.25" thickBot="1">
      <c r="A9" s="8" t="s">
        <v>4</v>
      </c>
      <c r="B9" s="128">
        <v>40437</v>
      </c>
      <c r="C9" s="128">
        <v>41692</v>
      </c>
      <c r="D9" s="52">
        <f t="shared" si="0"/>
        <v>82129</v>
      </c>
      <c r="E9" s="34"/>
      <c r="F9" s="8" t="s">
        <v>18</v>
      </c>
      <c r="G9" s="185">
        <v>13005</v>
      </c>
      <c r="H9" s="185">
        <v>11886</v>
      </c>
      <c r="I9" s="193">
        <f t="shared" si="1"/>
        <v>24891</v>
      </c>
      <c r="J9" s="22"/>
    </row>
    <row r="10" spans="1:12" s="33" customFormat="1" ht="14.25" thickBot="1">
      <c r="A10" s="8" t="s">
        <v>5</v>
      </c>
      <c r="B10" s="128">
        <v>34573</v>
      </c>
      <c r="C10" s="128">
        <v>36722</v>
      </c>
      <c r="D10" s="52">
        <f t="shared" si="0"/>
        <v>71295</v>
      </c>
      <c r="E10" s="34"/>
      <c r="F10" s="15" t="s">
        <v>81</v>
      </c>
      <c r="G10" s="188">
        <v>17876</v>
      </c>
      <c r="H10" s="188">
        <v>16912</v>
      </c>
      <c r="I10" s="192">
        <f t="shared" si="1"/>
        <v>34788</v>
      </c>
      <c r="J10" s="26"/>
      <c r="L10" s="33" t="s">
        <v>79</v>
      </c>
    </row>
    <row r="11" spans="1:16" s="33" customFormat="1" ht="14.25" thickBot="1">
      <c r="A11" s="8" t="s">
        <v>6</v>
      </c>
      <c r="B11" s="129">
        <v>68149</v>
      </c>
      <c r="C11" s="128">
        <v>67153</v>
      </c>
      <c r="D11" s="52">
        <f aca="true" t="shared" si="2" ref="D11:D25">SUM(B11:C11)</f>
        <v>135302</v>
      </c>
      <c r="E11" s="34"/>
      <c r="F11" s="16" t="s">
        <v>19</v>
      </c>
      <c r="G11" s="186">
        <v>10953</v>
      </c>
      <c r="H11" s="186">
        <v>11174</v>
      </c>
      <c r="I11" s="194">
        <f t="shared" si="1"/>
        <v>22127</v>
      </c>
      <c r="J11" s="36"/>
      <c r="L11" s="28" t="s">
        <v>50</v>
      </c>
      <c r="M11" s="29" t="s">
        <v>42</v>
      </c>
      <c r="N11" s="29" t="s">
        <v>43</v>
      </c>
      <c r="O11" s="30" t="s">
        <v>44</v>
      </c>
      <c r="P11" s="31" t="s">
        <v>41</v>
      </c>
    </row>
    <row r="12" spans="1:16" s="33" customFormat="1" ht="14.25" thickBot="1">
      <c r="A12" s="8" t="s">
        <v>7</v>
      </c>
      <c r="B12" s="129">
        <v>32716</v>
      </c>
      <c r="C12" s="128">
        <v>32021</v>
      </c>
      <c r="D12" s="52">
        <f t="shared" si="2"/>
        <v>64737</v>
      </c>
      <c r="E12" s="34"/>
      <c r="F12" s="14" t="s">
        <v>46</v>
      </c>
      <c r="G12" s="189">
        <v>7365</v>
      </c>
      <c r="H12" s="189">
        <v>7117</v>
      </c>
      <c r="I12" s="195">
        <f t="shared" si="1"/>
        <v>14482</v>
      </c>
      <c r="J12" s="23"/>
      <c r="L12" s="18" t="s">
        <v>48</v>
      </c>
      <c r="M12" s="136">
        <v>24666</v>
      </c>
      <c r="N12" s="136">
        <v>25319</v>
      </c>
      <c r="O12" s="136">
        <v>49985</v>
      </c>
      <c r="P12" s="124"/>
    </row>
    <row r="13" spans="1:16" s="33" customFormat="1" ht="14.25" thickBot="1">
      <c r="A13" s="8" t="s">
        <v>8</v>
      </c>
      <c r="B13" s="128">
        <v>29594</v>
      </c>
      <c r="C13" s="128">
        <v>30132</v>
      </c>
      <c r="D13" s="52">
        <f t="shared" si="2"/>
        <v>59726</v>
      </c>
      <c r="E13" s="34"/>
      <c r="F13" s="15" t="s">
        <v>82</v>
      </c>
      <c r="G13" s="188">
        <v>18318</v>
      </c>
      <c r="H13" s="188">
        <v>18291</v>
      </c>
      <c r="I13" s="196">
        <f t="shared" si="1"/>
        <v>36609</v>
      </c>
      <c r="J13" s="26"/>
      <c r="L13" s="18" t="s">
        <v>51</v>
      </c>
      <c r="M13" s="136">
        <v>8294</v>
      </c>
      <c r="N13" s="136">
        <v>8554</v>
      </c>
      <c r="O13" s="136">
        <v>16848</v>
      </c>
      <c r="P13" s="124"/>
    </row>
    <row r="14" spans="1:16" s="33" customFormat="1" ht="14.25" thickBot="1">
      <c r="A14" s="8" t="s">
        <v>9</v>
      </c>
      <c r="B14" s="128">
        <v>13583</v>
      </c>
      <c r="C14" s="128">
        <v>14053</v>
      </c>
      <c r="D14" s="52">
        <f t="shared" si="2"/>
        <v>27636</v>
      </c>
      <c r="E14" s="34"/>
      <c r="F14" s="9" t="s">
        <v>83</v>
      </c>
      <c r="G14" s="134">
        <v>711676</v>
      </c>
      <c r="H14" s="134">
        <v>722651</v>
      </c>
      <c r="I14" s="196">
        <v>1434327</v>
      </c>
      <c r="J14" s="26"/>
      <c r="L14" s="18" t="s">
        <v>52</v>
      </c>
      <c r="M14" s="136">
        <v>16372</v>
      </c>
      <c r="N14" s="136">
        <v>16765</v>
      </c>
      <c r="O14" s="136">
        <v>33137</v>
      </c>
      <c r="P14" s="124"/>
    </row>
    <row r="15" spans="1:10" s="33" customFormat="1" ht="14.25" thickBot="1">
      <c r="A15" s="8" t="s">
        <v>37</v>
      </c>
      <c r="B15" s="128">
        <v>48162</v>
      </c>
      <c r="C15" s="128">
        <v>48886</v>
      </c>
      <c r="D15" s="52">
        <f t="shared" si="2"/>
        <v>97048</v>
      </c>
      <c r="E15" s="34"/>
      <c r="F15" s="9" t="s">
        <v>84</v>
      </c>
      <c r="G15" s="134">
        <v>103330</v>
      </c>
      <c r="H15" s="134">
        <v>102455</v>
      </c>
      <c r="I15" s="196">
        <v>205785</v>
      </c>
      <c r="J15" s="26"/>
    </row>
    <row r="16" spans="1:16" s="33" customFormat="1" ht="14.25" thickBot="1">
      <c r="A16" s="16" t="s">
        <v>40</v>
      </c>
      <c r="B16" s="130">
        <v>18193</v>
      </c>
      <c r="C16" s="130">
        <v>18129</v>
      </c>
      <c r="D16" s="61">
        <f t="shared" si="2"/>
        <v>36322</v>
      </c>
      <c r="E16" s="35"/>
      <c r="F16" s="9" t="s">
        <v>86</v>
      </c>
      <c r="G16" s="134">
        <v>815006</v>
      </c>
      <c r="H16" s="134">
        <v>825106</v>
      </c>
      <c r="I16" s="196">
        <v>1640112</v>
      </c>
      <c r="J16" s="26"/>
      <c r="L16" s="28" t="s">
        <v>50</v>
      </c>
      <c r="M16" s="29" t="s">
        <v>42</v>
      </c>
      <c r="N16" s="29" t="s">
        <v>43</v>
      </c>
      <c r="O16" s="30" t="s">
        <v>44</v>
      </c>
      <c r="P16" s="31" t="s">
        <v>41</v>
      </c>
    </row>
    <row r="17" spans="1:16" s="33" customFormat="1" ht="14.25" thickBot="1">
      <c r="A17" s="16" t="s">
        <v>45</v>
      </c>
      <c r="B17" s="130">
        <v>11427</v>
      </c>
      <c r="C17" s="130">
        <v>11539</v>
      </c>
      <c r="D17" s="61">
        <f t="shared" si="2"/>
        <v>22966</v>
      </c>
      <c r="E17" s="35"/>
      <c r="F17" s="100"/>
      <c r="G17" s="101"/>
      <c r="H17" s="101"/>
      <c r="I17" s="101"/>
      <c r="J17" s="103"/>
      <c r="L17" s="18" t="s">
        <v>64</v>
      </c>
      <c r="M17" s="136">
        <v>214465</v>
      </c>
      <c r="N17" s="136">
        <v>214907</v>
      </c>
      <c r="O17" s="136">
        <v>429372</v>
      </c>
      <c r="P17" s="124"/>
    </row>
    <row r="18" spans="1:16" s="33" customFormat="1" ht="14.25" thickBot="1">
      <c r="A18" s="14" t="s">
        <v>48</v>
      </c>
      <c r="B18" s="131">
        <v>24666</v>
      </c>
      <c r="C18" s="131">
        <v>25319</v>
      </c>
      <c r="D18" s="53">
        <f t="shared" si="2"/>
        <v>49985</v>
      </c>
      <c r="E18" s="150"/>
      <c r="F18" s="19"/>
      <c r="G18" s="102"/>
      <c r="H18" s="24"/>
      <c r="I18" s="24"/>
      <c r="J18" s="25"/>
      <c r="L18" s="18" t="s">
        <v>51</v>
      </c>
      <c r="M18" s="136">
        <v>195718</v>
      </c>
      <c r="N18" s="136">
        <v>195932</v>
      </c>
      <c r="O18" s="136">
        <v>391650</v>
      </c>
      <c r="P18" s="124"/>
    </row>
    <row r="19" spans="1:16" s="33" customFormat="1" ht="14.25" thickBot="1">
      <c r="A19" s="17" t="s">
        <v>10</v>
      </c>
      <c r="B19" s="184">
        <v>13018</v>
      </c>
      <c r="C19" s="184">
        <v>12580</v>
      </c>
      <c r="D19" s="63">
        <f t="shared" si="2"/>
        <v>25598</v>
      </c>
      <c r="E19" s="38"/>
      <c r="F19" s="19"/>
      <c r="G19" s="24"/>
      <c r="H19" s="24"/>
      <c r="I19" s="24"/>
      <c r="J19" s="25"/>
      <c r="L19" s="18" t="s">
        <v>75</v>
      </c>
      <c r="M19" s="136">
        <v>18747</v>
      </c>
      <c r="N19" s="136">
        <v>18975</v>
      </c>
      <c r="O19" s="136">
        <v>37722</v>
      </c>
      <c r="P19" s="124"/>
    </row>
    <row r="20" spans="1:10" s="33" customFormat="1" ht="14.25" thickBot="1">
      <c r="A20" s="15" t="s">
        <v>85</v>
      </c>
      <c r="B20" s="184">
        <v>13018</v>
      </c>
      <c r="C20" s="184">
        <v>12580</v>
      </c>
      <c r="D20" s="10">
        <f t="shared" si="2"/>
        <v>25598</v>
      </c>
      <c r="E20" s="37"/>
      <c r="F20" s="19"/>
      <c r="G20" s="24"/>
      <c r="H20" s="24"/>
      <c r="I20" s="24"/>
      <c r="J20" s="25"/>
    </row>
    <row r="21" spans="1:16" s="33" customFormat="1" ht="14.25" thickBot="1">
      <c r="A21" s="8" t="s">
        <v>11</v>
      </c>
      <c r="B21" s="185">
        <v>9791</v>
      </c>
      <c r="C21" s="185">
        <v>9811</v>
      </c>
      <c r="D21" s="52">
        <f t="shared" si="2"/>
        <v>19602</v>
      </c>
      <c r="E21" s="34"/>
      <c r="F21" s="19"/>
      <c r="G21" s="24"/>
      <c r="H21" s="24"/>
      <c r="I21" s="24"/>
      <c r="J21" s="25"/>
      <c r="L21" s="117" t="s">
        <v>112</v>
      </c>
      <c r="M21" s="120" t="s">
        <v>42</v>
      </c>
      <c r="N21" s="120" t="s">
        <v>43</v>
      </c>
      <c r="O21" s="120" t="s">
        <v>44</v>
      </c>
      <c r="P21" s="115" t="s">
        <v>41</v>
      </c>
    </row>
    <row r="22" spans="1:16" s="33" customFormat="1" ht="14.25" thickBot="1">
      <c r="A22" s="8" t="s">
        <v>12</v>
      </c>
      <c r="B22" s="185">
        <v>5687</v>
      </c>
      <c r="C22" s="185">
        <v>5795</v>
      </c>
      <c r="D22" s="52">
        <f t="shared" si="2"/>
        <v>11482</v>
      </c>
      <c r="E22" s="34"/>
      <c r="F22" s="151"/>
      <c r="G22" s="45"/>
      <c r="H22" s="45"/>
      <c r="I22" s="45"/>
      <c r="J22" s="152"/>
      <c r="L22" s="118" t="s">
        <v>101</v>
      </c>
      <c r="M22" s="137">
        <v>66215</v>
      </c>
      <c r="N22" s="137">
        <v>68075</v>
      </c>
      <c r="O22" s="137">
        <v>134290</v>
      </c>
      <c r="P22" s="125"/>
    </row>
    <row r="23" spans="1:16" s="33" customFormat="1" ht="14.25" thickBot="1">
      <c r="A23" s="8" t="s">
        <v>13</v>
      </c>
      <c r="B23" s="185">
        <v>5113</v>
      </c>
      <c r="C23" s="185">
        <v>4868</v>
      </c>
      <c r="D23" s="52">
        <f t="shared" si="2"/>
        <v>9981</v>
      </c>
      <c r="E23" s="34"/>
      <c r="F23" s="39" t="s">
        <v>73</v>
      </c>
      <c r="G23" s="40"/>
      <c r="H23" s="40"/>
      <c r="I23" s="40"/>
      <c r="J23" s="41"/>
      <c r="L23" s="153" t="s">
        <v>116</v>
      </c>
      <c r="M23" s="154">
        <v>2623</v>
      </c>
      <c r="N23" s="154">
        <v>2694</v>
      </c>
      <c r="O23" s="154">
        <v>5317</v>
      </c>
      <c r="P23" s="172"/>
    </row>
    <row r="24" spans="1:16" s="33" customFormat="1" ht="24.75" thickBot="1">
      <c r="A24" s="16" t="s">
        <v>14</v>
      </c>
      <c r="B24" s="186">
        <v>6572</v>
      </c>
      <c r="C24" s="186">
        <v>6541</v>
      </c>
      <c r="D24" s="61">
        <f t="shared" si="2"/>
        <v>13113</v>
      </c>
      <c r="E24" s="35"/>
      <c r="F24" s="47" t="s">
        <v>105</v>
      </c>
      <c r="G24" s="135">
        <v>815480</v>
      </c>
      <c r="H24" s="135">
        <v>825540</v>
      </c>
      <c r="I24" s="135">
        <v>1641020</v>
      </c>
      <c r="J24" s="11" t="s">
        <v>106</v>
      </c>
      <c r="L24" s="119" t="s">
        <v>113</v>
      </c>
      <c r="M24" s="170">
        <v>31587</v>
      </c>
      <c r="N24" s="133">
        <v>31705</v>
      </c>
      <c r="O24" s="133">
        <v>63292</v>
      </c>
      <c r="P24" s="171"/>
    </row>
    <row r="25" spans="1:16" s="33" customFormat="1" ht="14.25" thickBot="1">
      <c r="A25" s="15" t="s">
        <v>87</v>
      </c>
      <c r="B25" s="134">
        <v>27163</v>
      </c>
      <c r="C25" s="134">
        <v>27015</v>
      </c>
      <c r="D25" s="10">
        <f t="shared" si="2"/>
        <v>54178</v>
      </c>
      <c r="E25" s="37"/>
      <c r="F25" s="42" t="s">
        <v>41</v>
      </c>
      <c r="G25" s="174"/>
      <c r="H25" s="174"/>
      <c r="I25" s="174"/>
      <c r="J25" s="12" t="s">
        <v>74</v>
      </c>
      <c r="L25" s="156" t="s">
        <v>114</v>
      </c>
      <c r="M25" s="134">
        <v>32005</v>
      </c>
      <c r="N25" s="134">
        <v>33676</v>
      </c>
      <c r="O25" s="134">
        <v>65681</v>
      </c>
      <c r="P25" s="155"/>
    </row>
    <row r="26" spans="1:16" s="33" customFormat="1" ht="13.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3.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3.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3.5">
      <c r="A29" s="7"/>
      <c r="B29" s="44"/>
      <c r="C29" s="44"/>
      <c r="D29" s="45"/>
      <c r="E29" s="45"/>
      <c r="F29" s="27"/>
      <c r="G29" s="27"/>
    </row>
    <row r="30" spans="1:7" ht="13.5">
      <c r="A30" s="6"/>
      <c r="B30" s="46"/>
      <c r="C30" s="46"/>
      <c r="D30" s="27"/>
      <c r="E30" s="27"/>
      <c r="F30" s="27"/>
      <c r="G30" s="27"/>
    </row>
    <row r="31" spans="1:7" ht="13.5">
      <c r="A31" s="6"/>
      <c r="B31" s="46"/>
      <c r="C31" s="46"/>
      <c r="D31" s="27"/>
      <c r="E31" s="27"/>
      <c r="F31" s="27"/>
      <c r="G31" s="27"/>
    </row>
    <row r="32" spans="1:7" ht="13.5">
      <c r="A32" s="6"/>
      <c r="B32" s="46"/>
      <c r="C32" s="46"/>
      <c r="D32" s="27"/>
      <c r="E32" s="27"/>
      <c r="F32" s="27"/>
      <c r="G32" s="27"/>
    </row>
    <row r="33" spans="1:7" ht="13.5">
      <c r="A33" s="6"/>
      <c r="B33" s="46"/>
      <c r="C33" s="46"/>
      <c r="D33" s="27"/>
      <c r="E33" s="27"/>
      <c r="F33" s="27"/>
      <c r="G33" s="27"/>
    </row>
    <row r="34" spans="1:7" ht="13.5">
      <c r="A34" s="27"/>
      <c r="B34" s="27"/>
      <c r="C34" s="27"/>
      <c r="D34" s="27"/>
      <c r="E34" s="27"/>
      <c r="F34" s="27"/>
      <c r="G34" s="27"/>
    </row>
    <row r="35" spans="1:5" ht="13.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tabSelected="1" view="pageBreakPreview" zoomScale="85" zoomScaleSheetLayoutView="85" workbookViewId="0" topLeftCell="A1">
      <selection activeCell="A1" sqref="A1:N1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236" t="str">
        <f>'市町別'!A1</f>
        <v>選挙人名簿登録者数（令和元(2019)年９月１日現在）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4.25" thickBot="1">
      <c r="A2" s="71" t="s">
        <v>88</v>
      </c>
      <c r="N2" s="72" t="s">
        <v>89</v>
      </c>
    </row>
    <row r="3" spans="1:14" ht="15.75" customHeight="1">
      <c r="A3" s="229" t="s">
        <v>90</v>
      </c>
      <c r="B3" s="224" t="s">
        <v>61</v>
      </c>
      <c r="C3" s="224"/>
      <c r="D3" s="224" t="s">
        <v>42</v>
      </c>
      <c r="E3" s="224" t="s">
        <v>43</v>
      </c>
      <c r="F3" s="224" t="s">
        <v>44</v>
      </c>
      <c r="G3" s="49" t="str">
        <f>'市町別'!$E$3</f>
        <v>Ｒ１(2019).６.1</v>
      </c>
      <c r="H3" s="229" t="s">
        <v>90</v>
      </c>
      <c r="I3" s="224" t="s">
        <v>61</v>
      </c>
      <c r="J3" s="224"/>
      <c r="K3" s="224" t="s">
        <v>42</v>
      </c>
      <c r="L3" s="224" t="s">
        <v>43</v>
      </c>
      <c r="M3" s="224" t="s">
        <v>44</v>
      </c>
      <c r="N3" s="49" t="str">
        <f>'市町別'!$E$3</f>
        <v>Ｒ１(2019).６.1</v>
      </c>
    </row>
    <row r="4" spans="1:14" ht="15.75" customHeight="1" thickBot="1">
      <c r="A4" s="230"/>
      <c r="B4" s="225"/>
      <c r="C4" s="225"/>
      <c r="D4" s="225"/>
      <c r="E4" s="225"/>
      <c r="F4" s="225"/>
      <c r="G4" s="73" t="s">
        <v>41</v>
      </c>
      <c r="H4" s="230"/>
      <c r="I4" s="225"/>
      <c r="J4" s="225"/>
      <c r="K4" s="225"/>
      <c r="L4" s="225"/>
      <c r="M4" s="225"/>
      <c r="N4" s="74" t="s">
        <v>41</v>
      </c>
    </row>
    <row r="5" spans="1:14" ht="30" customHeight="1">
      <c r="A5" s="214" t="s">
        <v>91</v>
      </c>
      <c r="B5" s="241" t="s">
        <v>107</v>
      </c>
      <c r="C5" s="242"/>
      <c r="D5" s="76">
        <f>'市町別'!M18</f>
        <v>195648</v>
      </c>
      <c r="E5" s="76">
        <f>'市町別'!N18</f>
        <v>195712</v>
      </c>
      <c r="F5" s="76">
        <f>SUM(D5:E5)</f>
        <v>391360</v>
      </c>
      <c r="G5" s="175">
        <f>F5-'衆・小選挙区 (前回）'!F5</f>
        <v>-290</v>
      </c>
      <c r="H5" s="214" t="s">
        <v>92</v>
      </c>
      <c r="I5" s="238" t="s">
        <v>119</v>
      </c>
      <c r="J5" s="239"/>
      <c r="K5" s="79">
        <f>'市町別'!M24</f>
        <v>31537</v>
      </c>
      <c r="L5" s="79">
        <f>'市町別'!N24</f>
        <v>31624</v>
      </c>
      <c r="M5" s="79">
        <f>SUM(K5:L5)</f>
        <v>63161</v>
      </c>
      <c r="N5" s="176">
        <f>M5-'衆・小選挙区 (前回）'!M5</f>
        <v>-131</v>
      </c>
    </row>
    <row r="6" spans="1:14" ht="30" customHeight="1">
      <c r="A6" s="215"/>
      <c r="B6" s="238" t="s">
        <v>108</v>
      </c>
      <c r="C6" s="239"/>
      <c r="D6" s="75">
        <f>'市町別'!M13</f>
        <v>8291</v>
      </c>
      <c r="E6" s="75">
        <f>'市町別'!N13</f>
        <v>8591</v>
      </c>
      <c r="F6" s="75">
        <f>SUM(D6:E6)</f>
        <v>16882</v>
      </c>
      <c r="G6" s="176">
        <f>F6-'衆・小選挙区 (前回）'!F6</f>
        <v>34</v>
      </c>
      <c r="H6" s="215"/>
      <c r="I6" s="222" t="s">
        <v>68</v>
      </c>
      <c r="J6" s="223"/>
      <c r="K6" s="75">
        <f>'市町別'!B11</f>
        <v>68096</v>
      </c>
      <c r="L6" s="75">
        <f>'市町別'!C11</f>
        <v>67030</v>
      </c>
      <c r="M6" s="79">
        <f aca="true" t="shared" si="0" ref="M6:M12">SUM(K6:L6)</f>
        <v>135126</v>
      </c>
      <c r="N6" s="176">
        <f>M6-'衆・小選挙区 (前回）'!M6</f>
        <v>-176</v>
      </c>
    </row>
    <row r="7" spans="1:14" ht="30" customHeight="1">
      <c r="A7" s="215"/>
      <c r="B7" s="203" t="s">
        <v>62</v>
      </c>
      <c r="C7" s="78" t="s">
        <v>65</v>
      </c>
      <c r="D7" s="79">
        <f>'市町別'!G5</f>
        <v>13079</v>
      </c>
      <c r="E7" s="79">
        <f>'市町別'!H5</f>
        <v>12594</v>
      </c>
      <c r="F7" s="75">
        <f>SUM(D7:E7)</f>
        <v>25673</v>
      </c>
      <c r="G7" s="176">
        <f>F7-'衆・小選挙区 (前回）'!F7</f>
        <v>75</v>
      </c>
      <c r="H7" s="215"/>
      <c r="I7" s="207" t="s">
        <v>69</v>
      </c>
      <c r="J7" s="207"/>
      <c r="K7" s="79">
        <f>'市町別'!B12</f>
        <v>32669</v>
      </c>
      <c r="L7" s="79">
        <f>'市町別'!C12</f>
        <v>31912</v>
      </c>
      <c r="M7" s="79">
        <f t="shared" si="0"/>
        <v>64581</v>
      </c>
      <c r="N7" s="176">
        <f>M7-'衆・小選挙区 (前回）'!M7</f>
        <v>-156</v>
      </c>
    </row>
    <row r="8" spans="1:14" ht="30" customHeight="1">
      <c r="A8" s="215"/>
      <c r="B8" s="233"/>
      <c r="C8" s="78" t="s">
        <v>44</v>
      </c>
      <c r="D8" s="79">
        <f>D7</f>
        <v>13079</v>
      </c>
      <c r="E8" s="79">
        <f>E7</f>
        <v>12594</v>
      </c>
      <c r="F8" s="79">
        <f>F7</f>
        <v>25673</v>
      </c>
      <c r="G8" s="176">
        <f>F8-'衆・小選挙区 (前回）'!F8</f>
        <v>75</v>
      </c>
      <c r="H8" s="215"/>
      <c r="I8" s="238" t="s">
        <v>109</v>
      </c>
      <c r="J8" s="239"/>
      <c r="K8" s="79">
        <f>'市町別'!M14</f>
        <v>16369</v>
      </c>
      <c r="L8" s="79">
        <f>'市町別'!N14</f>
        <v>16783</v>
      </c>
      <c r="M8" s="79">
        <f t="shared" si="0"/>
        <v>33152</v>
      </c>
      <c r="N8" s="176">
        <f>M8-'衆・小選挙区 (前回）'!M8</f>
        <v>15</v>
      </c>
    </row>
    <row r="9" spans="1:14" ht="30" customHeight="1">
      <c r="A9" s="215"/>
      <c r="B9" s="207" t="s">
        <v>39</v>
      </c>
      <c r="C9" s="207"/>
      <c r="D9" s="79">
        <f>SUM(D5:D6)</f>
        <v>203939</v>
      </c>
      <c r="E9" s="79">
        <f>SUM(E5:E6)</f>
        <v>204303</v>
      </c>
      <c r="F9" s="75">
        <f>SUM(F5:F6)</f>
        <v>408242</v>
      </c>
      <c r="G9" s="176">
        <f>F9-'衆・小選挙区 (前回）'!F9</f>
        <v>-256</v>
      </c>
      <c r="H9" s="215"/>
      <c r="I9" s="203" t="s">
        <v>66</v>
      </c>
      <c r="J9" s="78" t="s">
        <v>93</v>
      </c>
      <c r="K9" s="79">
        <f>'市町別'!G7</f>
        <v>9751</v>
      </c>
      <c r="L9" s="79">
        <f>'市町別'!H7</f>
        <v>9752</v>
      </c>
      <c r="M9" s="79">
        <f t="shared" si="0"/>
        <v>19503</v>
      </c>
      <c r="N9" s="176">
        <f>M9-'衆・小選挙区 (前回）'!M9</f>
        <v>-99</v>
      </c>
    </row>
    <row r="10" spans="1:14" ht="30" customHeight="1">
      <c r="A10" s="215"/>
      <c r="B10" s="207" t="s">
        <v>58</v>
      </c>
      <c r="C10" s="207"/>
      <c r="D10" s="79">
        <f>D8</f>
        <v>13079</v>
      </c>
      <c r="E10" s="79">
        <f>E8</f>
        <v>12594</v>
      </c>
      <c r="F10" s="75">
        <f>F8</f>
        <v>25673</v>
      </c>
      <c r="G10" s="176">
        <f>F10-'衆・小選挙区 (前回）'!F10</f>
        <v>75</v>
      </c>
      <c r="H10" s="215"/>
      <c r="I10" s="240"/>
      <c r="J10" s="78" t="s">
        <v>94</v>
      </c>
      <c r="K10" s="79">
        <f>'市町別'!G8</f>
        <v>5644</v>
      </c>
      <c r="L10" s="79">
        <f>'市町別'!H8</f>
        <v>5757</v>
      </c>
      <c r="M10" s="79">
        <f t="shared" si="0"/>
        <v>11401</v>
      </c>
      <c r="N10" s="176">
        <f>M10-'衆・小選挙区 (前回）'!M10</f>
        <v>-81</v>
      </c>
    </row>
    <row r="11" spans="1:14" ht="30" customHeight="1" thickBot="1">
      <c r="A11" s="216"/>
      <c r="B11" s="202" t="s">
        <v>95</v>
      </c>
      <c r="C11" s="202"/>
      <c r="D11" s="90">
        <f>SUM(D9:D10)</f>
        <v>217018</v>
      </c>
      <c r="E11" s="90">
        <f>SUM(E9:E10)</f>
        <v>216897</v>
      </c>
      <c r="F11" s="90">
        <f>SUM(F9:F10)</f>
        <v>433915</v>
      </c>
      <c r="G11" s="177">
        <f>F11-'衆・小選挙区 (前回）'!F11</f>
        <v>-181</v>
      </c>
      <c r="H11" s="215"/>
      <c r="I11" s="240"/>
      <c r="J11" s="78" t="s">
        <v>96</v>
      </c>
      <c r="K11" s="79">
        <f>'市町別'!G9</f>
        <v>5125</v>
      </c>
      <c r="L11" s="79">
        <f>'市町別'!H9</f>
        <v>4878</v>
      </c>
      <c r="M11" s="79">
        <f t="shared" si="0"/>
        <v>10003</v>
      </c>
      <c r="N11" s="176">
        <f>M11-'衆・小選挙区 (前回）'!M11</f>
        <v>22</v>
      </c>
    </row>
    <row r="12" spans="1:14" ht="30" customHeight="1">
      <c r="A12" s="214" t="s">
        <v>54</v>
      </c>
      <c r="B12" s="226" t="s">
        <v>110</v>
      </c>
      <c r="C12" s="227"/>
      <c r="D12" s="75">
        <f>'市町別'!M19</f>
        <v>18745</v>
      </c>
      <c r="E12" s="75">
        <f>'市町別'!N19</f>
        <v>18943</v>
      </c>
      <c r="F12" s="76">
        <f>SUM(D12:E12)</f>
        <v>37688</v>
      </c>
      <c r="G12" s="175">
        <f>F12-'衆・小選挙区 (前回）'!F12</f>
        <v>-34</v>
      </c>
      <c r="H12" s="215"/>
      <c r="I12" s="240"/>
      <c r="J12" s="78" t="s">
        <v>97</v>
      </c>
      <c r="K12" s="79">
        <f>'市町別'!G10</f>
        <v>6561</v>
      </c>
      <c r="L12" s="79">
        <f>'市町別'!H10</f>
        <v>6526</v>
      </c>
      <c r="M12" s="79">
        <f t="shared" si="0"/>
        <v>13087</v>
      </c>
      <c r="N12" s="176">
        <f>M12-'衆・小選挙区 (前回）'!M12</f>
        <v>-26</v>
      </c>
    </row>
    <row r="13" spans="1:14" ht="30" customHeight="1">
      <c r="A13" s="215"/>
      <c r="B13" s="234" t="s">
        <v>115</v>
      </c>
      <c r="C13" s="235"/>
      <c r="D13" s="92">
        <f>'市町別'!M23</f>
        <v>2614</v>
      </c>
      <c r="E13" s="92">
        <f>'市町別'!N23</f>
        <v>2688</v>
      </c>
      <c r="F13" s="75">
        <f>SUM(D13:E13)</f>
        <v>5302</v>
      </c>
      <c r="G13" s="176">
        <f>F13-'衆・小選挙区 (前回）'!F13</f>
        <v>-15</v>
      </c>
      <c r="H13" s="215"/>
      <c r="I13" s="233"/>
      <c r="J13" s="78" t="s">
        <v>44</v>
      </c>
      <c r="K13" s="79">
        <f>SUM(K9:K12)</f>
        <v>27081</v>
      </c>
      <c r="L13" s="79">
        <f>SUM(L9:L12)</f>
        <v>26913</v>
      </c>
      <c r="M13" s="79">
        <f>SUM(M9:M12)</f>
        <v>53994</v>
      </c>
      <c r="N13" s="176">
        <f>M13-'衆・小選挙区 (前回）'!M13</f>
        <v>-184</v>
      </c>
    </row>
    <row r="14" spans="1:14" ht="30" customHeight="1">
      <c r="A14" s="215"/>
      <c r="B14" s="231" t="s">
        <v>76</v>
      </c>
      <c r="C14" s="232"/>
      <c r="D14" s="82">
        <f>'市町別'!B9</f>
        <v>40345</v>
      </c>
      <c r="E14" s="82">
        <f>'市町別'!C9</f>
        <v>41574</v>
      </c>
      <c r="F14" s="75">
        <f>SUM(D14:E14)</f>
        <v>81919</v>
      </c>
      <c r="G14" s="176">
        <f>F14-'衆・小選挙区 (前回）'!F14</f>
        <v>-210</v>
      </c>
      <c r="H14" s="215"/>
      <c r="I14" s="203" t="s">
        <v>78</v>
      </c>
      <c r="J14" s="78" t="s">
        <v>15</v>
      </c>
      <c r="K14" s="79">
        <f>'市町別'!G12</f>
        <v>16132</v>
      </c>
      <c r="L14" s="79">
        <f>'市町別'!H12</f>
        <v>16686</v>
      </c>
      <c r="M14" s="79">
        <f>SUM(K14:L14)</f>
        <v>32818</v>
      </c>
      <c r="N14" s="176">
        <f>M14-'衆・小選挙区 (前回）'!M14</f>
        <v>-119</v>
      </c>
    </row>
    <row r="15" spans="1:14" ht="30" customHeight="1">
      <c r="A15" s="215"/>
      <c r="B15" s="222" t="s">
        <v>67</v>
      </c>
      <c r="C15" s="223"/>
      <c r="D15" s="75">
        <f>'市町別'!B10</f>
        <v>34482</v>
      </c>
      <c r="E15" s="75">
        <f>'市町別'!C10</f>
        <v>36577</v>
      </c>
      <c r="F15" s="75">
        <f>SUM(D15:E15)</f>
        <v>71059</v>
      </c>
      <c r="G15" s="176">
        <f>F15-'衆・小選挙区 (前回）'!F15</f>
        <v>-236</v>
      </c>
      <c r="H15" s="215"/>
      <c r="I15" s="240"/>
      <c r="J15" s="78" t="s">
        <v>16</v>
      </c>
      <c r="K15" s="79">
        <f>'市町別'!G13</f>
        <v>10726</v>
      </c>
      <c r="L15" s="79">
        <f>'市町別'!H13</f>
        <v>10915</v>
      </c>
      <c r="M15" s="79">
        <f>SUM(K15:L15)</f>
        <v>21641</v>
      </c>
      <c r="N15" s="176">
        <f>M15-'衆・小選挙区 (前回）'!M15</f>
        <v>-34</v>
      </c>
    </row>
    <row r="16" spans="1:14" ht="30" customHeight="1">
      <c r="A16" s="215"/>
      <c r="B16" s="222" t="s">
        <v>40</v>
      </c>
      <c r="C16" s="223"/>
      <c r="D16" s="79">
        <f>'市町別'!B16</f>
        <v>18130</v>
      </c>
      <c r="E16" s="79">
        <f>'市町別'!C16</f>
        <v>18100</v>
      </c>
      <c r="F16" s="75">
        <f aca="true" t="shared" si="1" ref="F16:F28">SUM(D16:E16)</f>
        <v>36230</v>
      </c>
      <c r="G16" s="176">
        <f>F16-'衆・小選挙区 (前回）'!F16</f>
        <v>-92</v>
      </c>
      <c r="H16" s="215"/>
      <c r="I16" s="233"/>
      <c r="J16" s="78" t="s">
        <v>44</v>
      </c>
      <c r="K16" s="79">
        <f>SUM(K14:K15)</f>
        <v>26858</v>
      </c>
      <c r="L16" s="79">
        <f>SUM(L14:L15)</f>
        <v>27601</v>
      </c>
      <c r="M16" s="79">
        <f>SUM(M14:M15)</f>
        <v>54459</v>
      </c>
      <c r="N16" s="176">
        <f>M16-'衆・小選挙区 (前回）'!M16</f>
        <v>-153</v>
      </c>
    </row>
    <row r="17" spans="1:14" ht="30" customHeight="1">
      <c r="A17" s="215"/>
      <c r="B17" s="203" t="s">
        <v>77</v>
      </c>
      <c r="C17" s="78" t="s">
        <v>71</v>
      </c>
      <c r="D17" s="79">
        <f>'市町別'!G15</f>
        <v>4838</v>
      </c>
      <c r="E17" s="79">
        <f>'市町別'!H15</f>
        <v>4996</v>
      </c>
      <c r="F17" s="75">
        <f t="shared" si="1"/>
        <v>9834</v>
      </c>
      <c r="G17" s="176">
        <f>F17-'衆・小選挙区 (前回）'!F17</f>
        <v>-63</v>
      </c>
      <c r="H17" s="215"/>
      <c r="I17" s="207" t="s">
        <v>39</v>
      </c>
      <c r="J17" s="207"/>
      <c r="K17" s="79">
        <f>SUM(K5:K8)</f>
        <v>148671</v>
      </c>
      <c r="L17" s="79">
        <f>SUM(L5:L8)</f>
        <v>147349</v>
      </c>
      <c r="M17" s="79">
        <f>SUM(M5:M8)</f>
        <v>296020</v>
      </c>
      <c r="N17" s="176">
        <f>M17-'衆・小選挙区 (前回）'!M17</f>
        <v>-448</v>
      </c>
    </row>
    <row r="18" spans="1:14" ht="30" customHeight="1">
      <c r="A18" s="215"/>
      <c r="B18" s="204"/>
      <c r="C18" s="78" t="s">
        <v>72</v>
      </c>
      <c r="D18" s="79">
        <f>'市町別'!G16</f>
        <v>12916</v>
      </c>
      <c r="E18" s="79">
        <f>'市町別'!H16</f>
        <v>11843</v>
      </c>
      <c r="F18" s="75">
        <f t="shared" si="1"/>
        <v>24759</v>
      </c>
      <c r="G18" s="176">
        <f>F18-'衆・小選挙区 (前回）'!F18</f>
        <v>-132</v>
      </c>
      <c r="H18" s="215"/>
      <c r="I18" s="207" t="s">
        <v>58</v>
      </c>
      <c r="J18" s="207"/>
      <c r="K18" s="79">
        <f>SUM(K13,K16)</f>
        <v>53939</v>
      </c>
      <c r="L18" s="79">
        <f>SUM(L13,L16)</f>
        <v>54514</v>
      </c>
      <c r="M18" s="79">
        <f>SUM(M13,M16)</f>
        <v>108453</v>
      </c>
      <c r="N18" s="176">
        <f>M18-'衆・小選挙区 (前回）'!M18</f>
        <v>-337</v>
      </c>
    </row>
    <row r="19" spans="1:15" ht="30" customHeight="1" thickBot="1">
      <c r="A19" s="215"/>
      <c r="B19" s="205"/>
      <c r="C19" s="78" t="s">
        <v>44</v>
      </c>
      <c r="D19" s="79">
        <f>SUM(D17:D18)</f>
        <v>17754</v>
      </c>
      <c r="E19" s="79">
        <f>SUM(E17:E18)</f>
        <v>16839</v>
      </c>
      <c r="F19" s="79">
        <f>SUM(F17:F18)</f>
        <v>34593</v>
      </c>
      <c r="G19" s="176">
        <f>F19-'衆・小選挙区 (前回）'!F19</f>
        <v>-195</v>
      </c>
      <c r="H19" s="216"/>
      <c r="I19" s="202" t="s">
        <v>98</v>
      </c>
      <c r="J19" s="202"/>
      <c r="K19" s="90">
        <f>SUM(K17:K18)</f>
        <v>202610</v>
      </c>
      <c r="L19" s="90">
        <f>SUM(L17:L18)</f>
        <v>201863</v>
      </c>
      <c r="M19" s="90">
        <f>SUM(M17:M18)</f>
        <v>404473</v>
      </c>
      <c r="N19" s="179">
        <f>M19-'衆・小選挙区 (前回）'!M19</f>
        <v>-785</v>
      </c>
      <c r="O19" s="87"/>
    </row>
    <row r="20" spans="1:14" ht="30" customHeight="1">
      <c r="A20" s="215"/>
      <c r="B20" s="206" t="s">
        <v>39</v>
      </c>
      <c r="C20" s="206"/>
      <c r="D20" s="82">
        <f>SUM(D12:D16)</f>
        <v>114316</v>
      </c>
      <c r="E20" s="82">
        <f>SUM(E12:E16)</f>
        <v>117882</v>
      </c>
      <c r="F20" s="75">
        <f>SUM(F12:F16)</f>
        <v>232198</v>
      </c>
      <c r="G20" s="176">
        <f>F20-'衆・小選挙区 (前回）'!F20</f>
        <v>-587</v>
      </c>
      <c r="H20" s="214" t="s">
        <v>99</v>
      </c>
      <c r="I20" s="256" t="s">
        <v>100</v>
      </c>
      <c r="J20" s="256"/>
      <c r="K20" s="107">
        <f>'市町別'!B6</f>
        <v>60325</v>
      </c>
      <c r="L20" s="107">
        <f>'市町別'!C6</f>
        <v>63234</v>
      </c>
      <c r="M20" s="75">
        <f>SUM(K20:L20)</f>
        <v>123559</v>
      </c>
      <c r="N20" s="176">
        <f>M20-'衆・小選挙区 (前回）'!M20</f>
        <v>-440</v>
      </c>
    </row>
    <row r="21" spans="1:14" ht="30" customHeight="1">
      <c r="A21" s="215"/>
      <c r="B21" s="207" t="s">
        <v>58</v>
      </c>
      <c r="C21" s="207"/>
      <c r="D21" s="79">
        <f>SUM(D17:D18)</f>
        <v>17754</v>
      </c>
      <c r="E21" s="79">
        <f>SUM(E17:E18)</f>
        <v>16839</v>
      </c>
      <c r="F21" s="79">
        <f>SUM(F17:F18)</f>
        <v>34593</v>
      </c>
      <c r="G21" s="176">
        <f>F21-'衆・小選挙区 (前回）'!F21</f>
        <v>-195</v>
      </c>
      <c r="H21" s="215"/>
      <c r="I21" s="243" t="s">
        <v>111</v>
      </c>
      <c r="J21" s="207"/>
      <c r="K21" s="79">
        <f>'市町別'!M25</f>
        <v>31953</v>
      </c>
      <c r="L21" s="79">
        <f>'市町別'!N25</f>
        <v>33572</v>
      </c>
      <c r="M21" s="79">
        <f>SUM(K21:L21)</f>
        <v>65525</v>
      </c>
      <c r="N21" s="176">
        <f>M21-'衆・小選挙区 (前回）'!M21</f>
        <v>-156</v>
      </c>
    </row>
    <row r="22" spans="1:14" ht="30" customHeight="1" thickBot="1">
      <c r="A22" s="215"/>
      <c r="B22" s="208" t="s">
        <v>53</v>
      </c>
      <c r="C22" s="208"/>
      <c r="D22" s="84">
        <f>SUM(D20:D21)</f>
        <v>132070</v>
      </c>
      <c r="E22" s="84">
        <f>SUM(E20:E21)</f>
        <v>134721</v>
      </c>
      <c r="F22" s="84">
        <f>SUM(F20:F21)</f>
        <v>266791</v>
      </c>
      <c r="G22" s="177">
        <f>F22-'衆・小選挙区 (前回）'!F22</f>
        <v>-782</v>
      </c>
      <c r="H22" s="215"/>
      <c r="I22" s="207" t="s">
        <v>102</v>
      </c>
      <c r="J22" s="207"/>
      <c r="K22" s="75">
        <f>'市町別'!B8</f>
        <v>48863</v>
      </c>
      <c r="L22" s="75">
        <f>'市町別'!C8</f>
        <v>50340</v>
      </c>
      <c r="M22" s="79">
        <f>SUM(K22:L22)</f>
        <v>99203</v>
      </c>
      <c r="N22" s="176">
        <f>M22-'衆・小選挙区 (前回）'!M22</f>
        <v>-317</v>
      </c>
    </row>
    <row r="23" spans="1:14" ht="30" customHeight="1" thickBot="1">
      <c r="A23" s="214" t="s">
        <v>60</v>
      </c>
      <c r="B23" s="228" t="s">
        <v>55</v>
      </c>
      <c r="C23" s="228"/>
      <c r="D23" s="76">
        <f>'市町別'!B13</f>
        <v>29512</v>
      </c>
      <c r="E23" s="76">
        <f>'市町別'!C13</f>
        <v>30002</v>
      </c>
      <c r="F23" s="76">
        <f t="shared" si="1"/>
        <v>59514</v>
      </c>
      <c r="G23" s="175">
        <f>F23-'衆・小選挙区 (前回）'!F23</f>
        <v>-212</v>
      </c>
      <c r="H23" s="216"/>
      <c r="I23" s="254" t="s">
        <v>103</v>
      </c>
      <c r="J23" s="255"/>
      <c r="K23" s="81">
        <f>SUM(K20:K22)</f>
        <v>141141</v>
      </c>
      <c r="L23" s="81">
        <f>SUM(L20:L22)</f>
        <v>147146</v>
      </c>
      <c r="M23" s="90">
        <f>SUM(M20:M22)</f>
        <v>288287</v>
      </c>
      <c r="N23" s="179">
        <f>M23-'衆・小選挙区 (前回）'!M23</f>
        <v>-913</v>
      </c>
    </row>
    <row r="24" spans="1:14" ht="30" customHeight="1" thickBot="1">
      <c r="A24" s="215"/>
      <c r="B24" s="207" t="s">
        <v>56</v>
      </c>
      <c r="C24" s="207"/>
      <c r="D24" s="75">
        <f>'市町別'!B14</f>
        <v>13534</v>
      </c>
      <c r="E24" s="75">
        <f>'市町別'!C14</f>
        <v>13980</v>
      </c>
      <c r="F24" s="75">
        <f t="shared" si="1"/>
        <v>27514</v>
      </c>
      <c r="G24" s="176">
        <f>F24-'衆・小選挙区 (前回）'!F24</f>
        <v>-122</v>
      </c>
      <c r="H24" s="211" t="s">
        <v>104</v>
      </c>
      <c r="I24" s="217" t="s">
        <v>39</v>
      </c>
      <c r="J24" s="218"/>
      <c r="K24" s="85">
        <f>SUM(D9,D20,D30,K17,K23)</f>
        <v>710547</v>
      </c>
      <c r="L24" s="85">
        <f>SUM(E9,E20,E30,L17,L23)</f>
        <v>720972</v>
      </c>
      <c r="M24" s="85">
        <f>SUM(F9,F20,F30,M17,M23)</f>
        <v>1431519</v>
      </c>
      <c r="N24" s="180">
        <f>M24-'衆・小選挙区 (前回）'!M24</f>
        <v>-2808</v>
      </c>
    </row>
    <row r="25" spans="1:14" ht="30" customHeight="1" thickBot="1">
      <c r="A25" s="215"/>
      <c r="B25" s="207" t="s">
        <v>38</v>
      </c>
      <c r="C25" s="207"/>
      <c r="D25" s="75">
        <f>'市町別'!B15</f>
        <v>48083</v>
      </c>
      <c r="E25" s="75">
        <f>'市町別'!C15</f>
        <v>48826</v>
      </c>
      <c r="F25" s="75">
        <f t="shared" si="1"/>
        <v>96909</v>
      </c>
      <c r="G25" s="176">
        <f>F25-'衆・小選挙区 (前回）'!F25</f>
        <v>-139</v>
      </c>
      <c r="H25" s="212"/>
      <c r="I25" s="249" t="s">
        <v>58</v>
      </c>
      <c r="J25" s="250"/>
      <c r="K25" s="85">
        <f>SUM(D10,D21,D31,K18)</f>
        <v>102986</v>
      </c>
      <c r="L25" s="85">
        <f>SUM(E10,E21,E31,L18)</f>
        <v>102150</v>
      </c>
      <c r="M25" s="85">
        <f>SUM(F10,F21,F31,M18)</f>
        <v>205136</v>
      </c>
      <c r="N25" s="181">
        <f>M25-'衆・小選挙区 (前回）'!M25</f>
        <v>-649</v>
      </c>
    </row>
    <row r="26" spans="1:14" ht="30" customHeight="1" thickBot="1">
      <c r="A26" s="215"/>
      <c r="B26" s="207" t="s">
        <v>47</v>
      </c>
      <c r="C26" s="207"/>
      <c r="D26" s="75">
        <f>'市町別'!B17</f>
        <v>11351</v>
      </c>
      <c r="E26" s="75">
        <f>'市町別'!C17</f>
        <v>11484</v>
      </c>
      <c r="F26" s="75">
        <f t="shared" si="1"/>
        <v>22835</v>
      </c>
      <c r="G26" s="176">
        <f>F26-'衆・小選挙区 (前回）'!F26</f>
        <v>-131</v>
      </c>
      <c r="H26" s="213"/>
      <c r="I26" s="251" t="s">
        <v>70</v>
      </c>
      <c r="J26" s="252"/>
      <c r="K26" s="85">
        <f>SUM(K24:K25)</f>
        <v>813533</v>
      </c>
      <c r="L26" s="85">
        <f>SUM(L24:L25)</f>
        <v>823122</v>
      </c>
      <c r="M26" s="85">
        <f>SUM(M24:M25)</f>
        <v>1636655</v>
      </c>
      <c r="N26" s="177">
        <f>M26-'衆・小選挙区 (前回）'!M26</f>
        <v>-3457</v>
      </c>
    </row>
    <row r="27" spans="1:14" ht="30" customHeight="1">
      <c r="A27" s="215"/>
      <c r="B27" s="203" t="s">
        <v>57</v>
      </c>
      <c r="C27" s="78" t="s">
        <v>19</v>
      </c>
      <c r="D27" s="79">
        <f>'市町別'!G18</f>
        <v>10936</v>
      </c>
      <c r="E27" s="79">
        <f>'市町別'!H18</f>
        <v>11141</v>
      </c>
      <c r="F27" s="75">
        <f t="shared" si="1"/>
        <v>22077</v>
      </c>
      <c r="G27" s="176">
        <f>F27-'衆・小選挙区 (前回）'!F27</f>
        <v>-50</v>
      </c>
      <c r="H27" s="93"/>
      <c r="I27" s="253"/>
      <c r="J27" s="253"/>
      <c r="K27" s="112"/>
      <c r="L27" s="112"/>
      <c r="M27" s="112"/>
      <c r="N27" s="113"/>
    </row>
    <row r="28" spans="1:14" ht="30" customHeight="1">
      <c r="A28" s="215"/>
      <c r="B28" s="204"/>
      <c r="C28" s="78" t="s">
        <v>46</v>
      </c>
      <c r="D28" s="79">
        <f>'市町別'!G19</f>
        <v>7278</v>
      </c>
      <c r="E28" s="79">
        <f>'市町別'!H19</f>
        <v>7062</v>
      </c>
      <c r="F28" s="75">
        <f t="shared" si="1"/>
        <v>14340</v>
      </c>
      <c r="G28" s="176">
        <f>F28-'衆・小選挙区 (前回）'!F28</f>
        <v>-142</v>
      </c>
      <c r="H28" s="93"/>
      <c r="I28" s="247"/>
      <c r="J28" s="248"/>
      <c r="K28" s="86"/>
      <c r="L28" s="86"/>
      <c r="M28" s="86"/>
      <c r="N28" s="114"/>
    </row>
    <row r="29" spans="1:14" ht="30" customHeight="1">
      <c r="A29" s="215"/>
      <c r="B29" s="205"/>
      <c r="C29" s="78" t="s">
        <v>44</v>
      </c>
      <c r="D29" s="79">
        <f>SUM(D27:D28)</f>
        <v>18214</v>
      </c>
      <c r="E29" s="79">
        <f>SUM(E27:E28)</f>
        <v>18203</v>
      </c>
      <c r="F29" s="79">
        <f>SUM(F27:F28)</f>
        <v>36417</v>
      </c>
      <c r="G29" s="176">
        <f>F29-'衆・小選挙区 (前回）'!F29</f>
        <v>-192</v>
      </c>
      <c r="H29" s="93"/>
      <c r="I29" s="87"/>
      <c r="J29" s="87"/>
      <c r="K29" s="87"/>
      <c r="L29" s="87"/>
      <c r="M29" s="87"/>
      <c r="N29" s="163"/>
    </row>
    <row r="30" spans="1:16" ht="30" customHeight="1">
      <c r="A30" s="215"/>
      <c r="B30" s="207" t="s">
        <v>39</v>
      </c>
      <c r="C30" s="207"/>
      <c r="D30" s="79">
        <f>SUM(D23:D26)</f>
        <v>102480</v>
      </c>
      <c r="E30" s="79">
        <f>SUM(E23:E26)</f>
        <v>104292</v>
      </c>
      <c r="F30" s="79">
        <f>SUM(F23:F26)</f>
        <v>206772</v>
      </c>
      <c r="G30" s="176">
        <f>F30-'衆・小選挙区 (前回）'!F30</f>
        <v>-604</v>
      </c>
      <c r="H30" s="173" t="s">
        <v>73</v>
      </c>
      <c r="I30" s="88"/>
      <c r="J30" s="88"/>
      <c r="K30" s="88"/>
      <c r="L30" s="88"/>
      <c r="M30" s="88"/>
      <c r="N30" s="89"/>
      <c r="P30" s="87"/>
    </row>
    <row r="31" spans="1:14" ht="30" customHeight="1">
      <c r="A31" s="215"/>
      <c r="B31" s="207" t="s">
        <v>58</v>
      </c>
      <c r="C31" s="207"/>
      <c r="D31" s="79">
        <f>D29</f>
        <v>18214</v>
      </c>
      <c r="E31" s="79">
        <f>E29</f>
        <v>18203</v>
      </c>
      <c r="F31" s="75">
        <f>F29</f>
        <v>36417</v>
      </c>
      <c r="G31" s="176">
        <f>F31-'衆・小選挙区 (前回）'!F31</f>
        <v>-192</v>
      </c>
      <c r="H31" s="244" t="s">
        <v>122</v>
      </c>
      <c r="I31" s="245"/>
      <c r="J31" s="246"/>
      <c r="K31" s="94">
        <f>'前回'!G16</f>
        <v>815006</v>
      </c>
      <c r="L31" s="94">
        <f>'前回'!H16</f>
        <v>825106</v>
      </c>
      <c r="M31" s="94">
        <f>'前回'!I16</f>
        <v>1640112</v>
      </c>
      <c r="N31" s="65" t="str">
        <f>'市町別'!$E$3</f>
        <v>Ｒ１(2019).６.1</v>
      </c>
    </row>
    <row r="32" spans="1:14" ht="30" customHeight="1" thickBot="1">
      <c r="A32" s="216"/>
      <c r="B32" s="202" t="s">
        <v>59</v>
      </c>
      <c r="C32" s="202"/>
      <c r="D32" s="90">
        <f>SUM(D30:D31)</f>
        <v>120694</v>
      </c>
      <c r="E32" s="90">
        <f>SUM(E30:E31)</f>
        <v>122495</v>
      </c>
      <c r="F32" s="90">
        <f>SUM(F30:F31)</f>
        <v>243189</v>
      </c>
      <c r="G32" s="178">
        <f>F32-'衆・小選挙区 (前回）'!F32</f>
        <v>-796</v>
      </c>
      <c r="H32" s="219" t="s">
        <v>41</v>
      </c>
      <c r="I32" s="220"/>
      <c r="J32" s="221"/>
      <c r="K32" s="182">
        <f>K26-K31</f>
        <v>-1473</v>
      </c>
      <c r="L32" s="182">
        <f>L26-L31</f>
        <v>-1984</v>
      </c>
      <c r="M32" s="182">
        <f>M26-M31</f>
        <v>-3457</v>
      </c>
      <c r="N32" s="66" t="s">
        <v>36</v>
      </c>
    </row>
    <row r="33" spans="1:14" ht="30" customHeight="1">
      <c r="A33" s="51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10"/>
      <c r="K36" s="210"/>
      <c r="L36" s="98"/>
      <c r="M36" s="98"/>
      <c r="N36" s="98"/>
      <c r="O36" s="98"/>
    </row>
    <row r="37" spans="1:14" ht="15.75" customHeight="1">
      <c r="A37" s="87"/>
      <c r="J37" s="210"/>
      <c r="K37" s="210"/>
      <c r="L37" s="98"/>
      <c r="M37" s="98"/>
      <c r="N37" s="98"/>
    </row>
    <row r="38" spans="1:15" ht="15.75" customHeight="1">
      <c r="A38" s="87"/>
      <c r="J38" s="210"/>
      <c r="K38" s="210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09"/>
      <c r="K41" s="209"/>
      <c r="L41" s="98"/>
      <c r="M41" s="98"/>
      <c r="N41" s="98"/>
    </row>
    <row r="42" spans="10:14" ht="15.75" customHeight="1">
      <c r="J42" s="209"/>
      <c r="K42" s="209"/>
      <c r="L42" s="98"/>
      <c r="M42" s="98"/>
      <c r="N42" s="98"/>
    </row>
    <row r="43" spans="10:15" ht="15.75" customHeight="1">
      <c r="J43" s="210"/>
      <c r="K43" s="210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B32:C32"/>
    <mergeCell ref="B17:B19"/>
    <mergeCell ref="B20:C20"/>
    <mergeCell ref="B21:C21"/>
    <mergeCell ref="B26:C26"/>
    <mergeCell ref="B27:B29"/>
    <mergeCell ref="B22:C22"/>
    <mergeCell ref="B31:C3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6">
      <selection activeCell="S25" sqref="S25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7.25">
      <c r="A1" s="197" t="s">
        <v>117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4.25" thickBot="1">
      <c r="A2" s="71" t="s">
        <v>88</v>
      </c>
      <c r="N2" s="72" t="s">
        <v>89</v>
      </c>
    </row>
    <row r="3" spans="1:14" ht="15.75" customHeight="1">
      <c r="A3" s="229" t="s">
        <v>90</v>
      </c>
      <c r="B3" s="224" t="s">
        <v>61</v>
      </c>
      <c r="C3" s="224"/>
      <c r="D3" s="224" t="s">
        <v>42</v>
      </c>
      <c r="E3" s="224" t="s">
        <v>43</v>
      </c>
      <c r="F3" s="224" t="s">
        <v>44</v>
      </c>
      <c r="G3" s="49"/>
      <c r="H3" s="229" t="s">
        <v>90</v>
      </c>
      <c r="I3" s="224" t="s">
        <v>61</v>
      </c>
      <c r="J3" s="224"/>
      <c r="K3" s="224" t="s">
        <v>42</v>
      </c>
      <c r="L3" s="224" t="s">
        <v>43</v>
      </c>
      <c r="M3" s="224" t="s">
        <v>44</v>
      </c>
      <c r="N3" s="49"/>
    </row>
    <row r="4" spans="1:14" ht="15.75" customHeight="1" thickBot="1">
      <c r="A4" s="230"/>
      <c r="B4" s="225"/>
      <c r="C4" s="225"/>
      <c r="D4" s="225"/>
      <c r="E4" s="225"/>
      <c r="F4" s="225"/>
      <c r="G4" s="73"/>
      <c r="H4" s="230"/>
      <c r="I4" s="225"/>
      <c r="J4" s="225"/>
      <c r="K4" s="225"/>
      <c r="L4" s="225"/>
      <c r="M4" s="225"/>
      <c r="N4" s="74"/>
    </row>
    <row r="5" spans="1:14" ht="30" customHeight="1">
      <c r="A5" s="214" t="s">
        <v>91</v>
      </c>
      <c r="B5" s="241" t="s">
        <v>107</v>
      </c>
      <c r="C5" s="242"/>
      <c r="D5" s="138">
        <v>195718</v>
      </c>
      <c r="E5" s="138">
        <v>195932</v>
      </c>
      <c r="F5" s="138">
        <v>391650</v>
      </c>
      <c r="G5" s="109"/>
      <c r="H5" s="214" t="s">
        <v>92</v>
      </c>
      <c r="I5" s="238" t="s">
        <v>119</v>
      </c>
      <c r="J5" s="239"/>
      <c r="K5" s="139">
        <v>31587</v>
      </c>
      <c r="L5" s="139">
        <v>31705</v>
      </c>
      <c r="M5" s="139">
        <v>63292</v>
      </c>
      <c r="N5" s="80"/>
    </row>
    <row r="6" spans="1:14" ht="30" customHeight="1">
      <c r="A6" s="215"/>
      <c r="B6" s="238" t="s">
        <v>108</v>
      </c>
      <c r="C6" s="239"/>
      <c r="D6" s="138">
        <v>8294</v>
      </c>
      <c r="E6" s="138">
        <v>8554</v>
      </c>
      <c r="F6" s="138">
        <v>16848</v>
      </c>
      <c r="G6" s="109"/>
      <c r="H6" s="215"/>
      <c r="I6" s="222" t="s">
        <v>68</v>
      </c>
      <c r="J6" s="223"/>
      <c r="K6" s="138">
        <v>68149</v>
      </c>
      <c r="L6" s="138">
        <v>67153</v>
      </c>
      <c r="M6" s="139">
        <v>135302</v>
      </c>
      <c r="N6" s="80"/>
    </row>
    <row r="7" spans="1:14" ht="30" customHeight="1">
      <c r="A7" s="215"/>
      <c r="B7" s="203" t="s">
        <v>62</v>
      </c>
      <c r="C7" s="78" t="s">
        <v>65</v>
      </c>
      <c r="D7" s="139">
        <v>13018</v>
      </c>
      <c r="E7" s="139">
        <v>12580</v>
      </c>
      <c r="F7" s="138">
        <v>25598</v>
      </c>
      <c r="G7" s="109"/>
      <c r="H7" s="215"/>
      <c r="I7" s="207" t="s">
        <v>69</v>
      </c>
      <c r="J7" s="207"/>
      <c r="K7" s="139">
        <v>32716</v>
      </c>
      <c r="L7" s="139">
        <v>32021</v>
      </c>
      <c r="M7" s="139">
        <v>64737</v>
      </c>
      <c r="N7" s="80"/>
    </row>
    <row r="8" spans="1:14" ht="30" customHeight="1">
      <c r="A8" s="215"/>
      <c r="B8" s="233"/>
      <c r="C8" s="78" t="s">
        <v>44</v>
      </c>
      <c r="D8" s="139">
        <v>13018</v>
      </c>
      <c r="E8" s="139">
        <v>12580</v>
      </c>
      <c r="F8" s="139">
        <v>25598</v>
      </c>
      <c r="G8" s="109"/>
      <c r="H8" s="215"/>
      <c r="I8" s="238" t="s">
        <v>109</v>
      </c>
      <c r="J8" s="239"/>
      <c r="K8" s="139">
        <v>16372</v>
      </c>
      <c r="L8" s="139">
        <v>16765</v>
      </c>
      <c r="M8" s="139">
        <v>33137</v>
      </c>
      <c r="N8" s="80"/>
    </row>
    <row r="9" spans="1:14" ht="30" customHeight="1">
      <c r="A9" s="215"/>
      <c r="B9" s="207" t="s">
        <v>39</v>
      </c>
      <c r="C9" s="207"/>
      <c r="D9" s="139">
        <v>204012</v>
      </c>
      <c r="E9" s="139">
        <v>204486</v>
      </c>
      <c r="F9" s="138">
        <v>408498</v>
      </c>
      <c r="G9" s="109"/>
      <c r="H9" s="215"/>
      <c r="I9" s="203" t="s">
        <v>66</v>
      </c>
      <c r="J9" s="78" t="s">
        <v>93</v>
      </c>
      <c r="K9" s="139">
        <v>9791</v>
      </c>
      <c r="L9" s="139">
        <v>9811</v>
      </c>
      <c r="M9" s="139">
        <v>19602</v>
      </c>
      <c r="N9" s="80"/>
    </row>
    <row r="10" spans="1:14" ht="30" customHeight="1">
      <c r="A10" s="215"/>
      <c r="B10" s="207" t="s">
        <v>58</v>
      </c>
      <c r="C10" s="207"/>
      <c r="D10" s="139">
        <v>13018</v>
      </c>
      <c r="E10" s="139">
        <v>12580</v>
      </c>
      <c r="F10" s="138">
        <v>25598</v>
      </c>
      <c r="G10" s="109"/>
      <c r="H10" s="215"/>
      <c r="I10" s="240"/>
      <c r="J10" s="78" t="s">
        <v>94</v>
      </c>
      <c r="K10" s="139">
        <v>5687</v>
      </c>
      <c r="L10" s="139">
        <v>5795</v>
      </c>
      <c r="M10" s="139">
        <v>11482</v>
      </c>
      <c r="N10" s="80"/>
    </row>
    <row r="11" spans="1:14" ht="30" customHeight="1" thickBot="1">
      <c r="A11" s="216"/>
      <c r="B11" s="202" t="s">
        <v>95</v>
      </c>
      <c r="C11" s="202"/>
      <c r="D11" s="140">
        <v>217030</v>
      </c>
      <c r="E11" s="140">
        <v>217066</v>
      </c>
      <c r="F11" s="140">
        <v>434096</v>
      </c>
      <c r="G11" s="110"/>
      <c r="H11" s="215"/>
      <c r="I11" s="240"/>
      <c r="J11" s="78" t="s">
        <v>96</v>
      </c>
      <c r="K11" s="139">
        <v>5113</v>
      </c>
      <c r="L11" s="139">
        <v>4868</v>
      </c>
      <c r="M11" s="139">
        <v>9981</v>
      </c>
      <c r="N11" s="80"/>
    </row>
    <row r="12" spans="1:14" ht="30" customHeight="1">
      <c r="A12" s="214" t="s">
        <v>54</v>
      </c>
      <c r="B12" s="226" t="s">
        <v>110</v>
      </c>
      <c r="C12" s="227"/>
      <c r="D12" s="138">
        <v>18747</v>
      </c>
      <c r="E12" s="138">
        <v>18975</v>
      </c>
      <c r="F12" s="141">
        <v>37722</v>
      </c>
      <c r="G12" s="111"/>
      <c r="H12" s="215"/>
      <c r="I12" s="240"/>
      <c r="J12" s="78" t="s">
        <v>97</v>
      </c>
      <c r="K12" s="139">
        <v>6572</v>
      </c>
      <c r="L12" s="139">
        <v>6541</v>
      </c>
      <c r="M12" s="139">
        <v>13113</v>
      </c>
      <c r="N12" s="80"/>
    </row>
    <row r="13" spans="1:14" ht="30" customHeight="1">
      <c r="A13" s="215"/>
      <c r="B13" s="234" t="s">
        <v>115</v>
      </c>
      <c r="C13" s="235"/>
      <c r="D13" s="142">
        <v>2623</v>
      </c>
      <c r="E13" s="142">
        <v>2694</v>
      </c>
      <c r="F13" s="138">
        <v>5317</v>
      </c>
      <c r="G13" s="109"/>
      <c r="H13" s="215"/>
      <c r="I13" s="233"/>
      <c r="J13" s="78" t="s">
        <v>44</v>
      </c>
      <c r="K13" s="139">
        <v>27163</v>
      </c>
      <c r="L13" s="139">
        <v>27015</v>
      </c>
      <c r="M13" s="139">
        <v>54178</v>
      </c>
      <c r="N13" s="80"/>
    </row>
    <row r="14" spans="1:14" ht="30" customHeight="1">
      <c r="A14" s="215"/>
      <c r="B14" s="231" t="s">
        <v>76</v>
      </c>
      <c r="C14" s="232"/>
      <c r="D14" s="139">
        <v>40437</v>
      </c>
      <c r="E14" s="139">
        <v>41692</v>
      </c>
      <c r="F14" s="138">
        <v>82129</v>
      </c>
      <c r="G14" s="109"/>
      <c r="H14" s="215"/>
      <c r="I14" s="203" t="s">
        <v>78</v>
      </c>
      <c r="J14" s="78" t="s">
        <v>15</v>
      </c>
      <c r="K14" s="139">
        <v>16182</v>
      </c>
      <c r="L14" s="139">
        <v>16755</v>
      </c>
      <c r="M14" s="139">
        <v>32937</v>
      </c>
      <c r="N14" s="80"/>
    </row>
    <row r="15" spans="1:14" ht="30" customHeight="1">
      <c r="A15" s="215"/>
      <c r="B15" s="222" t="s">
        <v>67</v>
      </c>
      <c r="C15" s="223"/>
      <c r="D15" s="138">
        <v>34573</v>
      </c>
      <c r="E15" s="138">
        <v>36722</v>
      </c>
      <c r="F15" s="138">
        <v>71295</v>
      </c>
      <c r="G15" s="109"/>
      <c r="H15" s="215"/>
      <c r="I15" s="240"/>
      <c r="J15" s="78" t="s">
        <v>16</v>
      </c>
      <c r="K15" s="139">
        <v>10773</v>
      </c>
      <c r="L15" s="139">
        <v>10902</v>
      </c>
      <c r="M15" s="139">
        <v>21675</v>
      </c>
      <c r="N15" s="80"/>
    </row>
    <row r="16" spans="1:14" ht="30" customHeight="1">
      <c r="A16" s="215"/>
      <c r="B16" s="222" t="s">
        <v>40</v>
      </c>
      <c r="C16" s="223"/>
      <c r="D16" s="139">
        <v>18193</v>
      </c>
      <c r="E16" s="139">
        <v>18129</v>
      </c>
      <c r="F16" s="138">
        <v>36322</v>
      </c>
      <c r="G16" s="109"/>
      <c r="H16" s="215"/>
      <c r="I16" s="233"/>
      <c r="J16" s="78" t="s">
        <v>44</v>
      </c>
      <c r="K16" s="139">
        <v>26955</v>
      </c>
      <c r="L16" s="139">
        <v>27657</v>
      </c>
      <c r="M16" s="139">
        <v>54612</v>
      </c>
      <c r="N16" s="80"/>
    </row>
    <row r="17" spans="1:14" ht="30" customHeight="1">
      <c r="A17" s="215"/>
      <c r="B17" s="203" t="s">
        <v>77</v>
      </c>
      <c r="C17" s="78" t="s">
        <v>71</v>
      </c>
      <c r="D17" s="139">
        <v>4871</v>
      </c>
      <c r="E17" s="139">
        <v>5026</v>
      </c>
      <c r="F17" s="138">
        <v>9897</v>
      </c>
      <c r="G17" s="109"/>
      <c r="H17" s="215"/>
      <c r="I17" s="207" t="s">
        <v>39</v>
      </c>
      <c r="J17" s="207"/>
      <c r="K17" s="139">
        <v>148824</v>
      </c>
      <c r="L17" s="139">
        <v>147644</v>
      </c>
      <c r="M17" s="139">
        <v>296468</v>
      </c>
      <c r="N17" s="80"/>
    </row>
    <row r="18" spans="1:14" ht="30" customHeight="1">
      <c r="A18" s="215"/>
      <c r="B18" s="204"/>
      <c r="C18" s="78" t="s">
        <v>72</v>
      </c>
      <c r="D18" s="139">
        <v>13005</v>
      </c>
      <c r="E18" s="139">
        <v>11886</v>
      </c>
      <c r="F18" s="138">
        <v>24891</v>
      </c>
      <c r="G18" s="109"/>
      <c r="H18" s="215"/>
      <c r="I18" s="207" t="s">
        <v>58</v>
      </c>
      <c r="J18" s="207"/>
      <c r="K18" s="139">
        <v>54118</v>
      </c>
      <c r="L18" s="139">
        <v>54672</v>
      </c>
      <c r="M18" s="139">
        <v>108790</v>
      </c>
      <c r="N18" s="80"/>
    </row>
    <row r="19" spans="1:15" ht="30" customHeight="1" thickBot="1">
      <c r="A19" s="215"/>
      <c r="B19" s="205"/>
      <c r="C19" s="78" t="s">
        <v>44</v>
      </c>
      <c r="D19" s="139">
        <v>17876</v>
      </c>
      <c r="E19" s="139">
        <v>16912</v>
      </c>
      <c r="F19" s="139">
        <v>34788</v>
      </c>
      <c r="G19" s="109"/>
      <c r="H19" s="216"/>
      <c r="I19" s="202" t="s">
        <v>98</v>
      </c>
      <c r="J19" s="202"/>
      <c r="K19" s="140">
        <v>202942</v>
      </c>
      <c r="L19" s="140">
        <v>202316</v>
      </c>
      <c r="M19" s="140">
        <v>405258</v>
      </c>
      <c r="N19" s="83"/>
      <c r="O19" s="93"/>
    </row>
    <row r="20" spans="1:14" ht="30" customHeight="1">
      <c r="A20" s="215"/>
      <c r="B20" s="206" t="s">
        <v>39</v>
      </c>
      <c r="C20" s="206"/>
      <c r="D20" s="139">
        <v>114573</v>
      </c>
      <c r="E20" s="139">
        <v>118212</v>
      </c>
      <c r="F20" s="138">
        <v>232785</v>
      </c>
      <c r="G20" s="109"/>
      <c r="H20" s="214" t="s">
        <v>99</v>
      </c>
      <c r="I20" s="256" t="s">
        <v>100</v>
      </c>
      <c r="J20" s="256"/>
      <c r="K20" s="142">
        <v>60515</v>
      </c>
      <c r="L20" s="142">
        <v>63484</v>
      </c>
      <c r="M20" s="138">
        <v>123999</v>
      </c>
      <c r="N20" s="80"/>
    </row>
    <row r="21" spans="1:14" ht="30" customHeight="1">
      <c r="A21" s="215"/>
      <c r="B21" s="207" t="s">
        <v>58</v>
      </c>
      <c r="C21" s="207"/>
      <c r="D21" s="139">
        <v>17876</v>
      </c>
      <c r="E21" s="139">
        <v>16912</v>
      </c>
      <c r="F21" s="139">
        <v>34788</v>
      </c>
      <c r="G21" s="109"/>
      <c r="H21" s="215"/>
      <c r="I21" s="243" t="s">
        <v>111</v>
      </c>
      <c r="J21" s="207"/>
      <c r="K21" s="139">
        <v>32005</v>
      </c>
      <c r="L21" s="139">
        <v>33676</v>
      </c>
      <c r="M21" s="139">
        <v>65681</v>
      </c>
      <c r="N21" s="80"/>
    </row>
    <row r="22" spans="1:14" ht="30" customHeight="1" thickBot="1">
      <c r="A22" s="216"/>
      <c r="B22" s="208" t="s">
        <v>53</v>
      </c>
      <c r="C22" s="208"/>
      <c r="D22" s="140">
        <v>132449</v>
      </c>
      <c r="E22" s="140">
        <v>135124</v>
      </c>
      <c r="F22" s="140">
        <v>267573</v>
      </c>
      <c r="G22" s="107"/>
      <c r="H22" s="215"/>
      <c r="I22" s="207" t="s">
        <v>102</v>
      </c>
      <c r="J22" s="207"/>
      <c r="K22" s="138">
        <v>48981</v>
      </c>
      <c r="L22" s="138">
        <v>50539</v>
      </c>
      <c r="M22" s="139">
        <v>99520</v>
      </c>
      <c r="N22" s="80"/>
    </row>
    <row r="23" spans="1:14" ht="30" customHeight="1" thickBot="1">
      <c r="A23" s="215" t="s">
        <v>60</v>
      </c>
      <c r="B23" s="228" t="s">
        <v>55</v>
      </c>
      <c r="C23" s="228"/>
      <c r="D23" s="141">
        <v>29594</v>
      </c>
      <c r="E23" s="141">
        <v>30132</v>
      </c>
      <c r="F23" s="141">
        <v>59726</v>
      </c>
      <c r="G23" s="77"/>
      <c r="H23" s="216"/>
      <c r="I23" s="254" t="s">
        <v>103</v>
      </c>
      <c r="J23" s="255"/>
      <c r="K23" s="143">
        <v>141501</v>
      </c>
      <c r="L23" s="143">
        <v>147699</v>
      </c>
      <c r="M23" s="140">
        <v>289200</v>
      </c>
      <c r="N23" s="83"/>
    </row>
    <row r="24" spans="1:14" ht="30" customHeight="1" thickBot="1">
      <c r="A24" s="215"/>
      <c r="B24" s="207" t="s">
        <v>56</v>
      </c>
      <c r="C24" s="207"/>
      <c r="D24" s="138">
        <v>13583</v>
      </c>
      <c r="E24" s="138">
        <v>14053</v>
      </c>
      <c r="F24" s="138">
        <v>27636</v>
      </c>
      <c r="G24" s="75"/>
      <c r="H24" s="211" t="s">
        <v>104</v>
      </c>
      <c r="I24" s="217" t="s">
        <v>39</v>
      </c>
      <c r="J24" s="218"/>
      <c r="K24" s="144">
        <v>711676</v>
      </c>
      <c r="L24" s="144">
        <v>722651</v>
      </c>
      <c r="M24" s="144">
        <v>1434327</v>
      </c>
      <c r="N24" s="105"/>
    </row>
    <row r="25" spans="1:14" ht="30" customHeight="1" thickBot="1">
      <c r="A25" s="215"/>
      <c r="B25" s="207" t="s">
        <v>38</v>
      </c>
      <c r="C25" s="207"/>
      <c r="D25" s="138">
        <v>48162</v>
      </c>
      <c r="E25" s="138">
        <v>48886</v>
      </c>
      <c r="F25" s="138">
        <v>97048</v>
      </c>
      <c r="G25" s="75"/>
      <c r="H25" s="212"/>
      <c r="I25" s="249" t="s">
        <v>58</v>
      </c>
      <c r="J25" s="250"/>
      <c r="K25" s="144">
        <v>103330</v>
      </c>
      <c r="L25" s="144">
        <v>102455</v>
      </c>
      <c r="M25" s="144">
        <v>205785</v>
      </c>
      <c r="N25" s="106"/>
    </row>
    <row r="26" spans="1:14" ht="30" customHeight="1" thickBot="1">
      <c r="A26" s="215"/>
      <c r="B26" s="207" t="s">
        <v>47</v>
      </c>
      <c r="C26" s="207"/>
      <c r="D26" s="138">
        <v>11427</v>
      </c>
      <c r="E26" s="138">
        <v>11539</v>
      </c>
      <c r="F26" s="138">
        <v>22966</v>
      </c>
      <c r="G26" s="75"/>
      <c r="H26" s="213"/>
      <c r="I26" s="251" t="s">
        <v>70</v>
      </c>
      <c r="J26" s="252"/>
      <c r="K26" s="144">
        <v>815006</v>
      </c>
      <c r="L26" s="144">
        <v>825106</v>
      </c>
      <c r="M26" s="144">
        <v>1640112</v>
      </c>
      <c r="N26" s="104"/>
    </row>
    <row r="27" spans="1:14" ht="30" customHeight="1">
      <c r="A27" s="215"/>
      <c r="B27" s="203" t="s">
        <v>57</v>
      </c>
      <c r="C27" s="78" t="s">
        <v>19</v>
      </c>
      <c r="D27" s="139">
        <v>10953</v>
      </c>
      <c r="E27" s="139">
        <v>11174</v>
      </c>
      <c r="F27" s="138">
        <v>22127</v>
      </c>
      <c r="G27" s="109"/>
      <c r="H27" s="160"/>
      <c r="I27" s="253"/>
      <c r="J27" s="253"/>
      <c r="K27" s="112"/>
      <c r="L27" s="112"/>
      <c r="M27" s="112"/>
      <c r="N27" s="113"/>
    </row>
    <row r="28" spans="1:14" ht="30" customHeight="1">
      <c r="A28" s="215"/>
      <c r="B28" s="204"/>
      <c r="C28" s="78" t="s">
        <v>46</v>
      </c>
      <c r="D28" s="139">
        <v>7365</v>
      </c>
      <c r="E28" s="139">
        <v>7117</v>
      </c>
      <c r="F28" s="138">
        <v>14482</v>
      </c>
      <c r="G28" s="109"/>
      <c r="H28" s="93"/>
      <c r="I28" s="247"/>
      <c r="J28" s="248"/>
      <c r="K28" s="86"/>
      <c r="L28" s="86"/>
      <c r="M28" s="86"/>
      <c r="N28" s="114"/>
    </row>
    <row r="29" spans="1:14" ht="30" customHeight="1">
      <c r="A29" s="215"/>
      <c r="B29" s="205"/>
      <c r="C29" s="78" t="s">
        <v>44</v>
      </c>
      <c r="D29" s="139">
        <v>18318</v>
      </c>
      <c r="E29" s="139">
        <v>18291</v>
      </c>
      <c r="F29" s="139">
        <v>36609</v>
      </c>
      <c r="G29" s="109"/>
      <c r="H29" s="161"/>
      <c r="I29" s="159"/>
      <c r="J29" s="159"/>
      <c r="K29" s="159"/>
      <c r="L29" s="159"/>
      <c r="M29" s="159"/>
      <c r="N29" s="162"/>
    </row>
    <row r="30" spans="1:16" ht="30" customHeight="1">
      <c r="A30" s="215"/>
      <c r="B30" s="207" t="s">
        <v>39</v>
      </c>
      <c r="C30" s="207"/>
      <c r="D30" s="139">
        <v>102766</v>
      </c>
      <c r="E30" s="139">
        <v>104610</v>
      </c>
      <c r="F30" s="139">
        <v>207376</v>
      </c>
      <c r="G30" s="109"/>
      <c r="H30" s="93"/>
      <c r="I30" s="87"/>
      <c r="J30" s="87"/>
      <c r="K30" s="87"/>
      <c r="L30" s="87"/>
      <c r="M30" s="87"/>
      <c r="N30" s="163"/>
      <c r="P30" s="87"/>
    </row>
    <row r="31" spans="1:14" ht="30" customHeight="1">
      <c r="A31" s="215"/>
      <c r="B31" s="207" t="s">
        <v>58</v>
      </c>
      <c r="C31" s="207"/>
      <c r="D31" s="139">
        <v>18318</v>
      </c>
      <c r="E31" s="139">
        <v>18291</v>
      </c>
      <c r="F31" s="138">
        <v>36609</v>
      </c>
      <c r="G31" s="109"/>
      <c r="H31" s="257"/>
      <c r="I31" s="245"/>
      <c r="J31" s="246"/>
      <c r="K31" s="94">
        <f>'前回'!G16</f>
        <v>815006</v>
      </c>
      <c r="L31" s="94">
        <f>'前回'!H16</f>
        <v>825106</v>
      </c>
      <c r="M31" s="94">
        <f>'前回'!I16</f>
        <v>1640112</v>
      </c>
      <c r="N31" s="65"/>
    </row>
    <row r="32" spans="1:14" ht="30" customHeight="1" thickBot="1">
      <c r="A32" s="216"/>
      <c r="B32" s="202" t="s">
        <v>59</v>
      </c>
      <c r="C32" s="202"/>
      <c r="D32" s="140">
        <v>121084</v>
      </c>
      <c r="E32" s="140">
        <v>122901</v>
      </c>
      <c r="F32" s="140">
        <v>243985</v>
      </c>
      <c r="G32" s="110"/>
      <c r="H32" s="219"/>
      <c r="I32" s="220"/>
      <c r="J32" s="221"/>
      <c r="K32" s="95"/>
      <c r="L32" s="95"/>
      <c r="M32" s="95"/>
      <c r="N32" s="66"/>
    </row>
    <row r="33" spans="1:14" ht="30" customHeight="1">
      <c r="A33" s="126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10"/>
      <c r="K36" s="210"/>
      <c r="L36" s="98"/>
      <c r="M36" s="98"/>
      <c r="N36" s="98"/>
      <c r="O36" s="98"/>
    </row>
    <row r="37" spans="1:14" ht="15.75" customHeight="1">
      <c r="A37" s="87"/>
      <c r="J37" s="210"/>
      <c r="K37" s="210"/>
      <c r="L37" s="98"/>
      <c r="M37" s="98"/>
      <c r="N37" s="98"/>
    </row>
    <row r="38" spans="1:15" ht="15.75" customHeight="1">
      <c r="A38" s="87"/>
      <c r="J38" s="210"/>
      <c r="K38" s="210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09"/>
      <c r="K41" s="209"/>
      <c r="L41" s="98"/>
      <c r="M41" s="98"/>
      <c r="N41" s="98"/>
    </row>
    <row r="42" spans="10:14" ht="15.75" customHeight="1">
      <c r="J42" s="209"/>
      <c r="K42" s="209"/>
      <c r="L42" s="98"/>
      <c r="M42" s="98"/>
      <c r="N42" s="98"/>
    </row>
    <row r="43" spans="10:15" ht="15.75" customHeight="1">
      <c r="J43" s="210"/>
      <c r="K43" s="210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B14:C14"/>
    <mergeCell ref="B15:C15"/>
    <mergeCell ref="B11:C11"/>
    <mergeCell ref="B12:C12"/>
    <mergeCell ref="B13:C13"/>
    <mergeCell ref="B7:B8"/>
    <mergeCell ref="B10:C10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栃木県</cp:lastModifiedBy>
  <cp:lastPrinted>2019-06-04T00:56:01Z</cp:lastPrinted>
  <dcterms:created xsi:type="dcterms:W3CDTF">2002-05-23T00:25:52Z</dcterms:created>
  <dcterms:modified xsi:type="dcterms:W3CDTF">2019-09-03T01:45:17Z</dcterms:modified>
  <cp:category/>
  <cp:version/>
  <cp:contentType/>
  <cp:contentStatus/>
</cp:coreProperties>
</file>