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730"/>
  <workbookPr filterPrivacy="1"/>
  <xr:revisionPtr revIDLastSave="0" documentId="13_ncr:1_{3B51C70C-7DC9-44F8-ACE9-16D599C8BE15}" xr6:coauthVersionLast="47" xr6:coauthVersionMax="47" xr10:uidLastSave="{00000000-0000-0000-0000-000000000000}"/>
  <bookViews>
    <workbookView xWindow="-110" yWindow="-110" windowWidth="19420" windowHeight="10300" tabRatio="706" xr2:uid="{00000000-000D-0000-FFFF-FFFF00000000}"/>
  </bookViews>
  <sheets>
    <sheet name="記載例" sheetId="22" r:id="rId1"/>
    <sheet name="支援対象者管理シート" sheetId="2" r:id="rId2"/>
  </sheets>
  <definedNames>
    <definedName name="_xlnm.Print_Area" localSheetId="0">記載例!$B$3:$DM$114</definedName>
    <definedName name="_xlnm.Print_Area" localSheetId="1">支援対象者管理シート!$B$3:$BH$114</definedName>
    <definedName name="_xlnm.Print_Titles" localSheetId="0">記載例!$9:$10</definedName>
    <definedName name="_xlnm.Print_Titles" localSheetId="1">支援対象者管理シート!$9:$10</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G12" i="2" l="1"/>
  <c r="BI12" i="22"/>
  <c r="DQ12" i="2"/>
  <c r="DP12" i="2"/>
  <c r="DO12" i="2"/>
  <c r="W15" i="22" l="1"/>
  <c r="S92" i="22"/>
  <c r="W12" i="2"/>
  <c r="S92" i="2"/>
  <c r="BO12" i="2" l="1"/>
  <c r="BI12" i="2"/>
  <c r="BH92" i="22"/>
  <c r="BH92" i="2"/>
  <c r="AM13" i="22" a="1"/>
  <c r="AM13" i="22" s="1"/>
  <c r="O92" i="22" l="1"/>
  <c r="AI112" i="22"/>
  <c r="DJ111" i="22"/>
  <c r="DI111" i="22"/>
  <c r="DH111" i="22"/>
  <c r="DG111" i="22"/>
  <c r="DD111" i="22"/>
  <c r="DC111" i="22"/>
  <c r="DB111" i="22"/>
  <c r="DA111" i="22"/>
  <c r="CX111" i="22"/>
  <c r="CW111" i="22"/>
  <c r="CV111" i="22"/>
  <c r="CU111" i="22"/>
  <c r="CR111" i="22"/>
  <c r="CQ111" i="22"/>
  <c r="CP111" i="22"/>
  <c r="CO111" i="22"/>
  <c r="CL111" i="22"/>
  <c r="CK111" i="22"/>
  <c r="CJ111" i="22"/>
  <c r="CI111" i="22"/>
  <c r="CF111" i="22"/>
  <c r="CE111" i="22"/>
  <c r="CD111" i="22"/>
  <c r="CC111" i="22"/>
  <c r="BZ111" i="22"/>
  <c r="BY111" i="22"/>
  <c r="BX111" i="22"/>
  <c r="BW111" i="22"/>
  <c r="BT111" i="22"/>
  <c r="BS111" i="22"/>
  <c r="BR111" i="22"/>
  <c r="BQ111" i="22"/>
  <c r="BN111" i="22"/>
  <c r="BM111" i="22"/>
  <c r="BL111" i="22"/>
  <c r="BK111" i="22"/>
  <c r="DJ110" i="22"/>
  <c r="DH110" i="22"/>
  <c r="DD110" i="22"/>
  <c r="DB110" i="22"/>
  <c r="CX110" i="22"/>
  <c r="CV110" i="22"/>
  <c r="CR110" i="22"/>
  <c r="CP110" i="22"/>
  <c r="CL110" i="22"/>
  <c r="CJ110" i="22"/>
  <c r="CF110" i="22"/>
  <c r="CD110" i="22"/>
  <c r="BZ110" i="22"/>
  <c r="BX110" i="22"/>
  <c r="BT110" i="22"/>
  <c r="BR110" i="22"/>
  <c r="BN110" i="22"/>
  <c r="BL110" i="22"/>
  <c r="DJ109" i="22"/>
  <c r="DI109" i="22"/>
  <c r="DD109" i="22"/>
  <c r="DC109" i="22"/>
  <c r="CX109" i="22"/>
  <c r="CW109" i="22"/>
  <c r="CR109" i="22"/>
  <c r="CQ109" i="22"/>
  <c r="CL109" i="22"/>
  <c r="CK109" i="22"/>
  <c r="CF109" i="22"/>
  <c r="CE109" i="22"/>
  <c r="BZ109" i="22"/>
  <c r="BY109" i="22"/>
  <c r="BT109" i="22"/>
  <c r="BS109" i="22"/>
  <c r="BN109" i="22"/>
  <c r="BM109" i="22"/>
  <c r="DJ108" i="22"/>
  <c r="DI108" i="22"/>
  <c r="DH108" i="22"/>
  <c r="DG108" i="22"/>
  <c r="DD108" i="22"/>
  <c r="DC108" i="22"/>
  <c r="DB108" i="22"/>
  <c r="DA108" i="22"/>
  <c r="CX108" i="22"/>
  <c r="CW108" i="22"/>
  <c r="CV108" i="22"/>
  <c r="CU108" i="22"/>
  <c r="CR108" i="22"/>
  <c r="CQ108" i="22"/>
  <c r="CP108" i="22"/>
  <c r="CO108" i="22"/>
  <c r="CL108" i="22"/>
  <c r="CK108" i="22"/>
  <c r="CJ108" i="22"/>
  <c r="CI108" i="22"/>
  <c r="CF108" i="22"/>
  <c r="CE108" i="22"/>
  <c r="CD108" i="22"/>
  <c r="CC108" i="22"/>
  <c r="BZ108" i="22"/>
  <c r="BY108" i="22"/>
  <c r="BX108" i="22"/>
  <c r="BW108" i="22"/>
  <c r="BT108" i="22"/>
  <c r="BS108" i="22"/>
  <c r="BR108" i="22"/>
  <c r="BQ108" i="22"/>
  <c r="BN108" i="22"/>
  <c r="BM108" i="22"/>
  <c r="BL108" i="22"/>
  <c r="BK108" i="22"/>
  <c r="AI107" i="22"/>
  <c r="AI102" i="22"/>
  <c r="AH102" i="22"/>
  <c r="AG102" i="22"/>
  <c r="AF102" i="22"/>
  <c r="AD101" i="22"/>
  <c r="AC101" i="22"/>
  <c r="AB101" i="22"/>
  <c r="AA101" i="22"/>
  <c r="X101" i="22"/>
  <c r="W101" i="22"/>
  <c r="V101" i="22"/>
  <c r="U101" i="22"/>
  <c r="AD99" i="22"/>
  <c r="AC99" i="22"/>
  <c r="AB99" i="22"/>
  <c r="AA99" i="22"/>
  <c r="X99" i="22"/>
  <c r="V99" i="22"/>
  <c r="AD98" i="22"/>
  <c r="AC98" i="22"/>
  <c r="AB98" i="22"/>
  <c r="AA98" i="22"/>
  <c r="X98" i="22"/>
  <c r="W98" i="22"/>
  <c r="AI97" i="22"/>
  <c r="AH97" i="22"/>
  <c r="AG97" i="22"/>
  <c r="AF97" i="22"/>
  <c r="AD97" i="22"/>
  <c r="AC97" i="22"/>
  <c r="AB97" i="22"/>
  <c r="AA97" i="22"/>
  <c r="X97" i="22"/>
  <c r="W97" i="22"/>
  <c r="V97" i="22"/>
  <c r="U97" i="22"/>
  <c r="DF92" i="22"/>
  <c r="CZ92" i="22"/>
  <c r="CT92" i="22"/>
  <c r="CN92" i="22"/>
  <c r="CH92" i="22"/>
  <c r="CB92" i="22"/>
  <c r="BV92" i="22"/>
  <c r="BP92" i="22"/>
  <c r="BJ92" i="22"/>
  <c r="BG92" i="22"/>
  <c r="BE92" i="22"/>
  <c r="BC92" i="22"/>
  <c r="BA92" i="22"/>
  <c r="AZ92" i="22"/>
  <c r="AY92" i="22"/>
  <c r="AX92" i="22"/>
  <c r="AV92" i="22"/>
  <c r="AU92" i="22"/>
  <c r="AT92" i="22"/>
  <c r="AR92" i="22"/>
  <c r="AQ92" i="22"/>
  <c r="AN92" i="22"/>
  <c r="AL92" i="22"/>
  <c r="AK92" i="22"/>
  <c r="AJ92" i="22"/>
  <c r="AI92" i="22"/>
  <c r="AH92" i="22"/>
  <c r="AG92" i="22"/>
  <c r="AF92" i="22"/>
  <c r="Z92" i="22"/>
  <c r="X92" i="22"/>
  <c r="V92" i="22"/>
  <c r="DQ91" i="22"/>
  <c r="DO91" i="22"/>
  <c r="DM91" i="22"/>
  <c r="DG91" i="22"/>
  <c r="DE91" i="22"/>
  <c r="DA91" i="22"/>
  <c r="CY91" i="22"/>
  <c r="CU91" i="22"/>
  <c r="CS91" i="22"/>
  <c r="CO91" i="22"/>
  <c r="CM91" i="22"/>
  <c r="CI91" i="22"/>
  <c r="CG91" i="22"/>
  <c r="CC91" i="22"/>
  <c r="CA91" i="22"/>
  <c r="BW91" i="22"/>
  <c r="BU91" i="22"/>
  <c r="BQ91" i="22"/>
  <c r="BO91" i="22"/>
  <c r="BK91" i="22"/>
  <c r="BI91" i="22"/>
  <c r="AO91" i="22" a="1"/>
  <c r="AO91" i="22" s="1"/>
  <c r="AM91" i="22" a="1"/>
  <c r="AM91" i="22" s="1"/>
  <c r="W91" i="22"/>
  <c r="AE91" i="22" s="1"/>
  <c r="DQ90" i="22"/>
  <c r="DO90" i="22"/>
  <c r="DM90" i="22"/>
  <c r="DG90" i="22"/>
  <c r="DE90" i="22"/>
  <c r="DA90" i="22"/>
  <c r="CY90" i="22"/>
  <c r="CU90" i="22"/>
  <c r="CS90" i="22"/>
  <c r="CO90" i="22"/>
  <c r="CM90" i="22"/>
  <c r="CI90" i="22"/>
  <c r="CG90" i="22"/>
  <c r="CC90" i="22"/>
  <c r="CA90" i="22"/>
  <c r="BW90" i="22"/>
  <c r="BU90" i="22"/>
  <c r="BQ90" i="22"/>
  <c r="BO90" i="22"/>
  <c r="BK90" i="22"/>
  <c r="BI90" i="22"/>
  <c r="AO90" i="22" a="1"/>
  <c r="AO90" i="22" s="1"/>
  <c r="AM90" i="22" a="1"/>
  <c r="AM90" i="22" s="1"/>
  <c r="W90" i="22"/>
  <c r="AE90" i="22" s="1"/>
  <c r="DQ89" i="22"/>
  <c r="DO89" i="22"/>
  <c r="DM89" i="22"/>
  <c r="DG89" i="22"/>
  <c r="DE89" i="22"/>
  <c r="DA89" i="22"/>
  <c r="CY89" i="22"/>
  <c r="CU89" i="22"/>
  <c r="CS89" i="22"/>
  <c r="CO89" i="22"/>
  <c r="CM89" i="22"/>
  <c r="CI89" i="22"/>
  <c r="CG89" i="22"/>
  <c r="CC89" i="22"/>
  <c r="CA89" i="22"/>
  <c r="BW89" i="22"/>
  <c r="BU89" i="22"/>
  <c r="BQ89" i="22"/>
  <c r="BO89" i="22"/>
  <c r="BK89" i="22"/>
  <c r="BI89" i="22"/>
  <c r="AO89" i="22" a="1"/>
  <c r="AO89" i="22" s="1"/>
  <c r="AM89" i="22" a="1"/>
  <c r="AM89" i="22" s="1"/>
  <c r="W89" i="22"/>
  <c r="AE89" i="22" s="1"/>
  <c r="DQ88" i="22"/>
  <c r="DO88" i="22"/>
  <c r="DM88" i="22"/>
  <c r="DG88" i="22"/>
  <c r="DE88" i="22"/>
  <c r="DA88" i="22"/>
  <c r="CY88" i="22"/>
  <c r="CU88" i="22"/>
  <c r="CS88" i="22"/>
  <c r="CO88" i="22"/>
  <c r="CM88" i="22"/>
  <c r="CI88" i="22"/>
  <c r="CG88" i="22"/>
  <c r="CC88" i="22"/>
  <c r="CA88" i="22"/>
  <c r="BW88" i="22"/>
  <c r="BU88" i="22"/>
  <c r="BQ88" i="22"/>
  <c r="BO88" i="22"/>
  <c r="BK88" i="22"/>
  <c r="BI88" i="22"/>
  <c r="AO88" i="22" a="1"/>
  <c r="AO88" i="22" s="1"/>
  <c r="AM88" i="22" a="1"/>
  <c r="AM88" i="22" s="1"/>
  <c r="W88" i="22"/>
  <c r="AE88" i="22" s="1"/>
  <c r="DQ87" i="22"/>
  <c r="DO87" i="22"/>
  <c r="DM87" i="22"/>
  <c r="DG87" i="22"/>
  <c r="DE87" i="22"/>
  <c r="DA87" i="22"/>
  <c r="CY87" i="22"/>
  <c r="CU87" i="22"/>
  <c r="CS87" i="22"/>
  <c r="CO87" i="22"/>
  <c r="CM87" i="22"/>
  <c r="CI87" i="22"/>
  <c r="CG87" i="22"/>
  <c r="CC87" i="22"/>
  <c r="CA87" i="22"/>
  <c r="BW87" i="22"/>
  <c r="BU87" i="22"/>
  <c r="BQ87" i="22"/>
  <c r="BO87" i="22"/>
  <c r="BK87" i="22"/>
  <c r="BI87" i="22"/>
  <c r="AO87" i="22" a="1"/>
  <c r="AO87" i="22" s="1"/>
  <c r="AM87" i="22" a="1"/>
  <c r="AM87" i="22" s="1"/>
  <c r="W87" i="22"/>
  <c r="AE87" i="22" s="1"/>
  <c r="DQ86" i="22"/>
  <c r="DO86" i="22"/>
  <c r="DM86" i="22"/>
  <c r="DG86" i="22"/>
  <c r="DE86" i="22"/>
  <c r="DA86" i="22"/>
  <c r="CY86" i="22"/>
  <c r="CU86" i="22"/>
  <c r="CS86" i="22"/>
  <c r="CO86" i="22"/>
  <c r="CM86" i="22"/>
  <c r="CI86" i="22"/>
  <c r="CG86" i="22"/>
  <c r="CC86" i="22"/>
  <c r="CA86" i="22"/>
  <c r="BW86" i="22"/>
  <c r="BU86" i="22"/>
  <c r="BQ86" i="22"/>
  <c r="BO86" i="22"/>
  <c r="BK86" i="22"/>
  <c r="BI86" i="22"/>
  <c r="AO86" i="22" a="1"/>
  <c r="AO86" i="22" s="1"/>
  <c r="AM86" i="22" a="1"/>
  <c r="AM86" i="22" s="1"/>
  <c r="W86" i="22"/>
  <c r="AE86" i="22" s="1"/>
  <c r="DQ85" i="22"/>
  <c r="DO85" i="22"/>
  <c r="DM85" i="22"/>
  <c r="DG85" i="22"/>
  <c r="DE85" i="22"/>
  <c r="DA85" i="22"/>
  <c r="CY85" i="22"/>
  <c r="CU85" i="22"/>
  <c r="CS85" i="22"/>
  <c r="CO85" i="22"/>
  <c r="CM85" i="22"/>
  <c r="CI85" i="22"/>
  <c r="CG85" i="22"/>
  <c r="CC85" i="22"/>
  <c r="CA85" i="22"/>
  <c r="BW85" i="22"/>
  <c r="BU85" i="22"/>
  <c r="BQ85" i="22"/>
  <c r="BO85" i="22"/>
  <c r="BK85" i="22"/>
  <c r="BI85" i="22"/>
  <c r="AO85" i="22" a="1"/>
  <c r="AO85" i="22" s="1"/>
  <c r="AM85" i="22" a="1"/>
  <c r="AM85" i="22" s="1"/>
  <c r="W85" i="22"/>
  <c r="AE85" i="22" s="1"/>
  <c r="DQ84" i="22"/>
  <c r="DO84" i="22"/>
  <c r="DM84" i="22"/>
  <c r="DG84" i="22"/>
  <c r="DE84" i="22"/>
  <c r="DA84" i="22"/>
  <c r="CY84" i="22"/>
  <c r="CU84" i="22"/>
  <c r="CS84" i="22"/>
  <c r="CO84" i="22"/>
  <c r="CM84" i="22"/>
  <c r="CI84" i="22"/>
  <c r="CG84" i="22"/>
  <c r="CC84" i="22"/>
  <c r="CA84" i="22"/>
  <c r="BW84" i="22"/>
  <c r="BU84" i="22"/>
  <c r="BQ84" i="22"/>
  <c r="BO84" i="22"/>
  <c r="BK84" i="22"/>
  <c r="BI84" i="22"/>
  <c r="AO84" i="22" a="1"/>
  <c r="AO84" i="22" s="1"/>
  <c r="AM84" i="22" a="1"/>
  <c r="AM84" i="22" s="1"/>
  <c r="W84" i="22"/>
  <c r="Y84" i="22" s="1"/>
  <c r="DQ83" i="22"/>
  <c r="DO83" i="22"/>
  <c r="DM83" i="22"/>
  <c r="DG83" i="22"/>
  <c r="DE83" i="22"/>
  <c r="DA83" i="22"/>
  <c r="CY83" i="22"/>
  <c r="CU83" i="22"/>
  <c r="CS83" i="22"/>
  <c r="CO83" i="22"/>
  <c r="CM83" i="22"/>
  <c r="CI83" i="22"/>
  <c r="CG83" i="22"/>
  <c r="CC83" i="22"/>
  <c r="CA83" i="22"/>
  <c r="BW83" i="22"/>
  <c r="BU83" i="22"/>
  <c r="BQ83" i="22"/>
  <c r="BO83" i="22"/>
  <c r="BK83" i="22"/>
  <c r="BI83" i="22"/>
  <c r="AO83" i="22" a="1"/>
  <c r="AO83" i="22" s="1"/>
  <c r="AM83" i="22" a="1"/>
  <c r="AM83" i="22" s="1"/>
  <c r="W83" i="22"/>
  <c r="AB83" i="22" s="1"/>
  <c r="AD83" i="22" s="1"/>
  <c r="DQ82" i="22"/>
  <c r="DO82" i="22"/>
  <c r="DM82" i="22"/>
  <c r="DG82" i="22"/>
  <c r="DE82" i="22"/>
  <c r="DA82" i="22"/>
  <c r="CY82" i="22"/>
  <c r="CU82" i="22"/>
  <c r="CS82" i="22"/>
  <c r="CO82" i="22"/>
  <c r="CM82" i="22"/>
  <c r="CI82" i="22"/>
  <c r="CG82" i="22"/>
  <c r="CC82" i="22"/>
  <c r="CA82" i="22"/>
  <c r="BW82" i="22"/>
  <c r="BU82" i="22"/>
  <c r="BQ82" i="22"/>
  <c r="BO82" i="22"/>
  <c r="BK82" i="22"/>
  <c r="BI82" i="22"/>
  <c r="AO82" i="22" a="1"/>
  <c r="AO82" i="22" s="1"/>
  <c r="AM82" i="22" a="1"/>
  <c r="AM82" i="22" s="1"/>
  <c r="W82" i="22"/>
  <c r="Y82" i="22" s="1"/>
  <c r="DQ81" i="22"/>
  <c r="DO81" i="22"/>
  <c r="DM81" i="22"/>
  <c r="DG81" i="22"/>
  <c r="DE81" i="22"/>
  <c r="DA81" i="22"/>
  <c r="CY81" i="22"/>
  <c r="CU81" i="22"/>
  <c r="CS81" i="22"/>
  <c r="CO81" i="22"/>
  <c r="CM81" i="22"/>
  <c r="CI81" i="22"/>
  <c r="CG81" i="22"/>
  <c r="CC81" i="22"/>
  <c r="CA81" i="22"/>
  <c r="BW81" i="22"/>
  <c r="BU81" i="22"/>
  <c r="BQ81" i="22"/>
  <c r="BO81" i="22"/>
  <c r="BK81" i="22"/>
  <c r="BI81" i="22"/>
  <c r="AO81" i="22" a="1"/>
  <c r="AO81" i="22" s="1"/>
  <c r="AM81" i="22" a="1"/>
  <c r="AM81" i="22" s="1"/>
  <c r="W81" i="22"/>
  <c r="Y81" i="22" s="1"/>
  <c r="DQ80" i="22"/>
  <c r="DO80" i="22"/>
  <c r="DM80" i="22"/>
  <c r="DG80" i="22"/>
  <c r="DE80" i="22"/>
  <c r="DA80" i="22"/>
  <c r="CY80" i="22"/>
  <c r="CU80" i="22"/>
  <c r="CS80" i="22"/>
  <c r="CO80" i="22"/>
  <c r="CM80" i="22"/>
  <c r="CI80" i="22"/>
  <c r="CG80" i="22"/>
  <c r="CC80" i="22"/>
  <c r="CA80" i="22"/>
  <c r="BW80" i="22"/>
  <c r="BU80" i="22"/>
  <c r="BQ80" i="22"/>
  <c r="BO80" i="22"/>
  <c r="BK80" i="22"/>
  <c r="BI80" i="22"/>
  <c r="AO80" i="22" a="1"/>
  <c r="AO80" i="22" s="1"/>
  <c r="AM80" i="22" a="1"/>
  <c r="AM80" i="22" s="1"/>
  <c r="W80" i="22"/>
  <c r="AE80" i="22" s="1"/>
  <c r="DQ79" i="22"/>
  <c r="DO79" i="22"/>
  <c r="DM79" i="22"/>
  <c r="DG79" i="22"/>
  <c r="DE79" i="22"/>
  <c r="DA79" i="22"/>
  <c r="CY79" i="22"/>
  <c r="CU79" i="22"/>
  <c r="CS79" i="22"/>
  <c r="CO79" i="22"/>
  <c r="CM79" i="22"/>
  <c r="CI79" i="22"/>
  <c r="CG79" i="22"/>
  <c r="CC79" i="22"/>
  <c r="CA79" i="22"/>
  <c r="BW79" i="22"/>
  <c r="BU79" i="22"/>
  <c r="BQ79" i="22"/>
  <c r="BO79" i="22"/>
  <c r="BK79" i="22"/>
  <c r="BI79" i="22"/>
  <c r="AO79" i="22" a="1"/>
  <c r="AO79" i="22" s="1"/>
  <c r="AM79" i="22" a="1"/>
  <c r="AM79" i="22" s="1"/>
  <c r="W79" i="22"/>
  <c r="Y79" i="22" s="1"/>
  <c r="DQ78" i="22"/>
  <c r="DO78" i="22"/>
  <c r="DM78" i="22"/>
  <c r="DG78" i="22"/>
  <c r="DE78" i="22"/>
  <c r="DA78" i="22"/>
  <c r="CY78" i="22"/>
  <c r="CU78" i="22"/>
  <c r="CS78" i="22"/>
  <c r="CO78" i="22"/>
  <c r="CM78" i="22"/>
  <c r="CI78" i="22"/>
  <c r="CG78" i="22"/>
  <c r="CC78" i="22"/>
  <c r="CA78" i="22"/>
  <c r="BW78" i="22"/>
  <c r="BU78" i="22"/>
  <c r="BQ78" i="22"/>
  <c r="BO78" i="22"/>
  <c r="BK78" i="22"/>
  <c r="BI78" i="22"/>
  <c r="AO78" i="22" a="1"/>
  <c r="AO78" i="22" s="1"/>
  <c r="AM78" i="22" a="1"/>
  <c r="AM78" i="22" s="1"/>
  <c r="W78" i="22"/>
  <c r="AE78" i="22" s="1"/>
  <c r="DQ77" i="22"/>
  <c r="DO77" i="22"/>
  <c r="DM77" i="22"/>
  <c r="DG77" i="22"/>
  <c r="DE77" i="22"/>
  <c r="DA77" i="22"/>
  <c r="CY77" i="22"/>
  <c r="CU77" i="22"/>
  <c r="CS77" i="22"/>
  <c r="CO77" i="22"/>
  <c r="CM77" i="22"/>
  <c r="CI77" i="22"/>
  <c r="CG77" i="22"/>
  <c r="CC77" i="22"/>
  <c r="CA77" i="22"/>
  <c r="BW77" i="22"/>
  <c r="BU77" i="22"/>
  <c r="BQ77" i="22"/>
  <c r="BO77" i="22"/>
  <c r="BK77" i="22"/>
  <c r="BI77" i="22"/>
  <c r="AO77" i="22" a="1"/>
  <c r="AO77" i="22" s="1"/>
  <c r="AM77" i="22" a="1"/>
  <c r="AM77" i="22" s="1"/>
  <c r="W77" i="22"/>
  <c r="Y77" i="22" s="1"/>
  <c r="DQ76" i="22"/>
  <c r="DO76" i="22"/>
  <c r="DM76" i="22"/>
  <c r="DG76" i="22"/>
  <c r="DE76" i="22"/>
  <c r="DA76" i="22"/>
  <c r="CY76" i="22"/>
  <c r="CU76" i="22"/>
  <c r="CS76" i="22"/>
  <c r="CO76" i="22"/>
  <c r="CM76" i="22"/>
  <c r="CI76" i="22"/>
  <c r="CG76" i="22"/>
  <c r="CC76" i="22"/>
  <c r="CA76" i="22"/>
  <c r="BW76" i="22"/>
  <c r="BU76" i="22"/>
  <c r="BQ76" i="22"/>
  <c r="BO76" i="22"/>
  <c r="BK76" i="22"/>
  <c r="BI76" i="22"/>
  <c r="AO76" i="22" a="1"/>
  <c r="AO76" i="22" s="1"/>
  <c r="AM76" i="22" a="1"/>
  <c r="AM76" i="22" s="1"/>
  <c r="W76" i="22"/>
  <c r="Y76" i="22" s="1"/>
  <c r="DQ75" i="22"/>
  <c r="DO75" i="22"/>
  <c r="DM75" i="22"/>
  <c r="DG75" i="22"/>
  <c r="DE75" i="22"/>
  <c r="DA75" i="22"/>
  <c r="CY75" i="22"/>
  <c r="CU75" i="22"/>
  <c r="CS75" i="22"/>
  <c r="CO75" i="22"/>
  <c r="CM75" i="22"/>
  <c r="CI75" i="22"/>
  <c r="CG75" i="22"/>
  <c r="CC75" i="22"/>
  <c r="CA75" i="22"/>
  <c r="BW75" i="22"/>
  <c r="BU75" i="22"/>
  <c r="BQ75" i="22"/>
  <c r="BO75" i="22"/>
  <c r="BK75" i="22"/>
  <c r="BI75" i="22"/>
  <c r="AO75" i="22" a="1"/>
  <c r="AO75" i="22" s="1"/>
  <c r="AM75" i="22" a="1"/>
  <c r="AM75" i="22" s="1"/>
  <c r="W75" i="22"/>
  <c r="DQ74" i="22"/>
  <c r="DO74" i="22"/>
  <c r="DM74" i="22"/>
  <c r="DG74" i="22"/>
  <c r="DE74" i="22"/>
  <c r="DA74" i="22"/>
  <c r="CY74" i="22"/>
  <c r="CU74" i="22"/>
  <c r="CS74" i="22"/>
  <c r="CO74" i="22"/>
  <c r="CM74" i="22"/>
  <c r="CI74" i="22"/>
  <c r="CG74" i="22"/>
  <c r="CC74" i="22"/>
  <c r="CA74" i="22"/>
  <c r="BW74" i="22"/>
  <c r="BU74" i="22"/>
  <c r="BQ74" i="22"/>
  <c r="BO74" i="22"/>
  <c r="BK74" i="22"/>
  <c r="BI74" i="22"/>
  <c r="AO74" i="22" a="1"/>
  <c r="AO74" i="22" s="1"/>
  <c r="AM74" i="22" a="1"/>
  <c r="AM74" i="22" s="1"/>
  <c r="W74" i="22"/>
  <c r="AB74" i="22" s="1"/>
  <c r="AD74" i="22" s="1"/>
  <c r="DQ73" i="22"/>
  <c r="DO73" i="22"/>
  <c r="DM73" i="22"/>
  <c r="DG73" i="22"/>
  <c r="DE73" i="22"/>
  <c r="DA73" i="22"/>
  <c r="CY73" i="22"/>
  <c r="CU73" i="22"/>
  <c r="CS73" i="22"/>
  <c r="CO73" i="22"/>
  <c r="CM73" i="22"/>
  <c r="CI73" i="22"/>
  <c r="CG73" i="22"/>
  <c r="CC73" i="22"/>
  <c r="CA73" i="22"/>
  <c r="BW73" i="22"/>
  <c r="BU73" i="22"/>
  <c r="BQ73" i="22"/>
  <c r="BO73" i="22"/>
  <c r="BK73" i="22"/>
  <c r="BI73" i="22"/>
  <c r="AO73" i="22" a="1"/>
  <c r="AO73" i="22" s="1"/>
  <c r="AM73" i="22" a="1"/>
  <c r="AM73" i="22" s="1"/>
  <c r="W73" i="22"/>
  <c r="DQ72" i="22"/>
  <c r="DO72" i="22"/>
  <c r="DM72" i="22"/>
  <c r="DG72" i="22"/>
  <c r="DE72" i="22"/>
  <c r="DA72" i="22"/>
  <c r="CY72" i="22"/>
  <c r="CU72" i="22"/>
  <c r="CS72" i="22"/>
  <c r="CO72" i="22"/>
  <c r="CM72" i="22"/>
  <c r="CI72" i="22"/>
  <c r="CG72" i="22"/>
  <c r="CC72" i="22"/>
  <c r="CA72" i="22"/>
  <c r="BW72" i="22"/>
  <c r="BU72" i="22"/>
  <c r="BQ72" i="22"/>
  <c r="BO72" i="22"/>
  <c r="BK72" i="22"/>
  <c r="BI72" i="22"/>
  <c r="AO72" i="22" a="1"/>
  <c r="AO72" i="22" s="1"/>
  <c r="AM72" i="22" a="1"/>
  <c r="AM72" i="22" s="1"/>
  <c r="W72" i="22"/>
  <c r="Y72" i="22" s="1"/>
  <c r="DQ71" i="22"/>
  <c r="DO71" i="22"/>
  <c r="DM71" i="22"/>
  <c r="DG71" i="22"/>
  <c r="DE71" i="22"/>
  <c r="DA71" i="22"/>
  <c r="CY71" i="22"/>
  <c r="CU71" i="22"/>
  <c r="CS71" i="22"/>
  <c r="CO71" i="22"/>
  <c r="CM71" i="22"/>
  <c r="CI71" i="22"/>
  <c r="CG71" i="22"/>
  <c r="CC71" i="22"/>
  <c r="CA71" i="22"/>
  <c r="BW71" i="22"/>
  <c r="BU71" i="22"/>
  <c r="BQ71" i="22"/>
  <c r="BO71" i="22"/>
  <c r="BK71" i="22"/>
  <c r="BI71" i="22"/>
  <c r="AO71" i="22" a="1"/>
  <c r="AO71" i="22" s="1"/>
  <c r="AM71" i="22" a="1"/>
  <c r="AM71" i="22" s="1"/>
  <c r="W71" i="22"/>
  <c r="DQ70" i="22"/>
  <c r="DO70" i="22"/>
  <c r="DM70" i="22"/>
  <c r="DG70" i="22"/>
  <c r="DE70" i="22"/>
  <c r="DA70" i="22"/>
  <c r="CY70" i="22"/>
  <c r="CU70" i="22"/>
  <c r="CS70" i="22"/>
  <c r="CO70" i="22"/>
  <c r="CM70" i="22"/>
  <c r="CI70" i="22"/>
  <c r="CG70" i="22"/>
  <c r="CC70" i="22"/>
  <c r="CA70" i="22"/>
  <c r="BW70" i="22"/>
  <c r="BU70" i="22"/>
  <c r="BQ70" i="22"/>
  <c r="BO70" i="22"/>
  <c r="BK70" i="22"/>
  <c r="BI70" i="22"/>
  <c r="AO70" i="22"/>
  <c r="AO70" i="22" a="1"/>
  <c r="AM70" i="22" a="1"/>
  <c r="AM70" i="22" s="1"/>
  <c r="W70" i="22"/>
  <c r="DQ69" i="22"/>
  <c r="DO69" i="22"/>
  <c r="DM69" i="22"/>
  <c r="DG69" i="22"/>
  <c r="DE69" i="22"/>
  <c r="DA69" i="22"/>
  <c r="CY69" i="22"/>
  <c r="CU69" i="22"/>
  <c r="CS69" i="22"/>
  <c r="CO69" i="22"/>
  <c r="CM69" i="22"/>
  <c r="CI69" i="22"/>
  <c r="CG69" i="22"/>
  <c r="CC69" i="22"/>
  <c r="CA69" i="22"/>
  <c r="BW69" i="22"/>
  <c r="BU69" i="22"/>
  <c r="BQ69" i="22"/>
  <c r="BO69" i="22"/>
  <c r="BK69" i="22"/>
  <c r="BI69" i="22"/>
  <c r="AO69" i="22" a="1"/>
  <c r="AO69" i="22" s="1"/>
  <c r="AM69" i="22" a="1"/>
  <c r="AM69" i="22" s="1"/>
  <c r="W69" i="22"/>
  <c r="DQ68" i="22"/>
  <c r="DO68" i="22"/>
  <c r="DM68" i="22"/>
  <c r="DG68" i="22"/>
  <c r="DE68" i="22"/>
  <c r="DA68" i="22"/>
  <c r="CY68" i="22"/>
  <c r="CU68" i="22"/>
  <c r="CS68" i="22"/>
  <c r="CO68" i="22"/>
  <c r="CM68" i="22"/>
  <c r="CI68" i="22"/>
  <c r="CG68" i="22"/>
  <c r="CC68" i="22"/>
  <c r="CA68" i="22"/>
  <c r="BW68" i="22"/>
  <c r="BU68" i="22"/>
  <c r="BQ68" i="22"/>
  <c r="BO68" i="22"/>
  <c r="BK68" i="22"/>
  <c r="BI68" i="22"/>
  <c r="AO68" i="22" a="1"/>
  <c r="AO68" i="22" s="1"/>
  <c r="AM68" i="22" a="1"/>
  <c r="AM68" i="22" s="1"/>
  <c r="W68" i="22"/>
  <c r="Y68" i="22" s="1"/>
  <c r="DQ67" i="22"/>
  <c r="DO67" i="22"/>
  <c r="DM67" i="22"/>
  <c r="DG67" i="22"/>
  <c r="DE67" i="22"/>
  <c r="DA67" i="22"/>
  <c r="CY67" i="22"/>
  <c r="CU67" i="22"/>
  <c r="CS67" i="22"/>
  <c r="CO67" i="22"/>
  <c r="CM67" i="22"/>
  <c r="CI67" i="22"/>
  <c r="CG67" i="22"/>
  <c r="CC67" i="22"/>
  <c r="CA67" i="22"/>
  <c r="BW67" i="22"/>
  <c r="BU67" i="22"/>
  <c r="BQ67" i="22"/>
  <c r="BO67" i="22"/>
  <c r="BK67" i="22"/>
  <c r="BI67" i="22"/>
  <c r="AO67" i="22" a="1"/>
  <c r="AO67" i="22" s="1"/>
  <c r="AM67" i="22" a="1"/>
  <c r="AM67" i="22" s="1"/>
  <c r="W67" i="22"/>
  <c r="AB67" i="22" s="1"/>
  <c r="AD67" i="22" s="1"/>
  <c r="DQ66" i="22"/>
  <c r="DO66" i="22"/>
  <c r="DM66" i="22"/>
  <c r="DG66" i="22"/>
  <c r="DE66" i="22"/>
  <c r="DA66" i="22"/>
  <c r="CY66" i="22"/>
  <c r="CU66" i="22"/>
  <c r="CS66" i="22"/>
  <c r="CO66" i="22"/>
  <c r="CM66" i="22"/>
  <c r="CI66" i="22"/>
  <c r="CG66" i="22"/>
  <c r="CC66" i="22"/>
  <c r="CA66" i="22"/>
  <c r="BW66" i="22"/>
  <c r="BU66" i="22"/>
  <c r="BQ66" i="22"/>
  <c r="BO66" i="22"/>
  <c r="BK66" i="22"/>
  <c r="BI66" i="22"/>
  <c r="AO66" i="22" a="1"/>
  <c r="AO66" i="22" s="1"/>
  <c r="AM66" i="22" a="1"/>
  <c r="AM66" i="22" s="1"/>
  <c r="W66" i="22"/>
  <c r="Y66" i="22" s="1"/>
  <c r="DQ65" i="22"/>
  <c r="DO65" i="22"/>
  <c r="DM65" i="22"/>
  <c r="DG65" i="22"/>
  <c r="DE65" i="22"/>
  <c r="DA65" i="22"/>
  <c r="CY65" i="22"/>
  <c r="CU65" i="22"/>
  <c r="CS65" i="22"/>
  <c r="CO65" i="22"/>
  <c r="CM65" i="22"/>
  <c r="CI65" i="22"/>
  <c r="CG65" i="22"/>
  <c r="CC65" i="22"/>
  <c r="CA65" i="22"/>
  <c r="BW65" i="22"/>
  <c r="BU65" i="22"/>
  <c r="BQ65" i="22"/>
  <c r="BO65" i="22"/>
  <c r="BK65" i="22"/>
  <c r="BI65" i="22"/>
  <c r="AO65" i="22" a="1"/>
  <c r="AO65" i="22" s="1"/>
  <c r="AM65" i="22" a="1"/>
  <c r="AM65" i="22" s="1"/>
  <c r="W65" i="22"/>
  <c r="AB65" i="22" s="1"/>
  <c r="AD65" i="22" s="1"/>
  <c r="DQ64" i="22"/>
  <c r="DO64" i="22"/>
  <c r="DM64" i="22"/>
  <c r="DG64" i="22"/>
  <c r="DE64" i="22"/>
  <c r="DA64" i="22"/>
  <c r="CY64" i="22"/>
  <c r="CU64" i="22"/>
  <c r="CS64" i="22"/>
  <c r="CO64" i="22"/>
  <c r="CM64" i="22"/>
  <c r="CI64" i="22"/>
  <c r="CG64" i="22"/>
  <c r="CC64" i="22"/>
  <c r="CA64" i="22"/>
  <c r="BW64" i="22"/>
  <c r="BU64" i="22"/>
  <c r="BQ64" i="22"/>
  <c r="BO64" i="22"/>
  <c r="BK64" i="22"/>
  <c r="BI64" i="22"/>
  <c r="AO64" i="22" a="1"/>
  <c r="AO64" i="22" s="1"/>
  <c r="AM64" i="22" a="1"/>
  <c r="AM64" i="22" s="1"/>
  <c r="W64" i="22"/>
  <c r="DQ63" i="22"/>
  <c r="DO63" i="22"/>
  <c r="DM63" i="22"/>
  <c r="DG63" i="22"/>
  <c r="DE63" i="22"/>
  <c r="DA63" i="22"/>
  <c r="CY63" i="22"/>
  <c r="CU63" i="22"/>
  <c r="CS63" i="22"/>
  <c r="CO63" i="22"/>
  <c r="CM63" i="22"/>
  <c r="CI63" i="22"/>
  <c r="CG63" i="22"/>
  <c r="CC63" i="22"/>
  <c r="CA63" i="22"/>
  <c r="BW63" i="22"/>
  <c r="BU63" i="22"/>
  <c r="BQ63" i="22"/>
  <c r="BO63" i="22"/>
  <c r="BK63" i="22"/>
  <c r="BI63" i="22"/>
  <c r="AO63" i="22" a="1"/>
  <c r="AO63" i="22" s="1"/>
  <c r="AM63" i="22" a="1"/>
  <c r="AM63" i="22" s="1"/>
  <c r="W63" i="22"/>
  <c r="AB63" i="22" s="1"/>
  <c r="AD63" i="22" s="1"/>
  <c r="DQ62" i="22"/>
  <c r="DO62" i="22"/>
  <c r="DM62" i="22"/>
  <c r="DG62" i="22"/>
  <c r="DE62" i="22"/>
  <c r="DA62" i="22"/>
  <c r="CY62" i="22"/>
  <c r="CU62" i="22"/>
  <c r="CS62" i="22"/>
  <c r="CO62" i="22"/>
  <c r="CM62" i="22"/>
  <c r="CI62" i="22"/>
  <c r="CG62" i="22"/>
  <c r="CC62" i="22"/>
  <c r="CA62" i="22"/>
  <c r="BW62" i="22"/>
  <c r="BU62" i="22"/>
  <c r="BQ62" i="22"/>
  <c r="BO62" i="22"/>
  <c r="BK62" i="22"/>
  <c r="BI62" i="22"/>
  <c r="AO62" i="22" a="1"/>
  <c r="AO62" i="22" s="1"/>
  <c r="AM62" i="22" a="1"/>
  <c r="AM62" i="22" s="1"/>
  <c r="W62" i="22"/>
  <c r="Y62" i="22" s="1"/>
  <c r="DQ61" i="22"/>
  <c r="DO61" i="22"/>
  <c r="DM61" i="22"/>
  <c r="DG61" i="22"/>
  <c r="DE61" i="22"/>
  <c r="DA61" i="22"/>
  <c r="CY61" i="22"/>
  <c r="CU61" i="22"/>
  <c r="CS61" i="22"/>
  <c r="CO61" i="22"/>
  <c r="CM61" i="22"/>
  <c r="CI61" i="22"/>
  <c r="CG61" i="22"/>
  <c r="CC61" i="22"/>
  <c r="CA61" i="22"/>
  <c r="BW61" i="22"/>
  <c r="BU61" i="22"/>
  <c r="BQ61" i="22"/>
  <c r="BO61" i="22"/>
  <c r="BK61" i="22"/>
  <c r="BI61" i="22"/>
  <c r="AO61" i="22" a="1"/>
  <c r="AO61" i="22" s="1"/>
  <c r="AM61" i="22" a="1"/>
  <c r="AM61" i="22" s="1"/>
  <c r="W61" i="22"/>
  <c r="AB61" i="22" s="1"/>
  <c r="AD61" i="22" s="1"/>
  <c r="DQ60" i="22"/>
  <c r="DO60" i="22"/>
  <c r="DM60" i="22"/>
  <c r="DG60" i="22"/>
  <c r="DE60" i="22"/>
  <c r="DA60" i="22"/>
  <c r="CY60" i="22"/>
  <c r="CU60" i="22"/>
  <c r="CS60" i="22"/>
  <c r="CO60" i="22"/>
  <c r="CM60" i="22"/>
  <c r="CI60" i="22"/>
  <c r="CG60" i="22"/>
  <c r="CC60" i="22"/>
  <c r="CA60" i="22"/>
  <c r="BW60" i="22"/>
  <c r="BU60" i="22"/>
  <c r="BQ60" i="22"/>
  <c r="BO60" i="22"/>
  <c r="BK60" i="22"/>
  <c r="BI60" i="22"/>
  <c r="AO60" i="22" a="1"/>
  <c r="AO60" i="22" s="1"/>
  <c r="AM60" i="22" a="1"/>
  <c r="AM60" i="22" s="1"/>
  <c r="W60" i="22"/>
  <c r="Y60" i="22" s="1"/>
  <c r="DQ59" i="22"/>
  <c r="DO59" i="22"/>
  <c r="DM59" i="22"/>
  <c r="DG59" i="22"/>
  <c r="DE59" i="22"/>
  <c r="DA59" i="22"/>
  <c r="CY59" i="22"/>
  <c r="CU59" i="22"/>
  <c r="CS59" i="22"/>
  <c r="CO59" i="22"/>
  <c r="CM59" i="22"/>
  <c r="CI59" i="22"/>
  <c r="CG59" i="22"/>
  <c r="CC59" i="22"/>
  <c r="CA59" i="22"/>
  <c r="BW59" i="22"/>
  <c r="BU59" i="22"/>
  <c r="BQ59" i="22"/>
  <c r="BO59" i="22"/>
  <c r="BK59" i="22"/>
  <c r="BI59" i="22"/>
  <c r="AO59" i="22" a="1"/>
  <c r="AO59" i="22" s="1"/>
  <c r="AM59" i="22" a="1"/>
  <c r="AM59" i="22" s="1"/>
  <c r="W59" i="22"/>
  <c r="AE59" i="22" s="1"/>
  <c r="DQ58" i="22"/>
  <c r="DO58" i="22"/>
  <c r="DM58" i="22"/>
  <c r="DG58" i="22"/>
  <c r="DE58" i="22"/>
  <c r="DA58" i="22"/>
  <c r="CY58" i="22"/>
  <c r="CU58" i="22"/>
  <c r="CS58" i="22"/>
  <c r="CO58" i="22"/>
  <c r="CM58" i="22"/>
  <c r="CI58" i="22"/>
  <c r="CG58" i="22"/>
  <c r="CC58" i="22"/>
  <c r="CA58" i="22"/>
  <c r="BW58" i="22"/>
  <c r="BU58" i="22"/>
  <c r="BQ58" i="22"/>
  <c r="BO58" i="22"/>
  <c r="BK58" i="22"/>
  <c r="BI58" i="22"/>
  <c r="AO58" i="22" a="1"/>
  <c r="AO58" i="22" s="1"/>
  <c r="AM58" i="22" a="1"/>
  <c r="AM58" i="22" s="1"/>
  <c r="W58" i="22"/>
  <c r="AE58" i="22" s="1"/>
  <c r="DQ57" i="22"/>
  <c r="DO57" i="22"/>
  <c r="DM57" i="22"/>
  <c r="DG57" i="22"/>
  <c r="DE57" i="22"/>
  <c r="DA57" i="22"/>
  <c r="CY57" i="22"/>
  <c r="CU57" i="22"/>
  <c r="CS57" i="22"/>
  <c r="CO57" i="22"/>
  <c r="CM57" i="22"/>
  <c r="CI57" i="22"/>
  <c r="CG57" i="22"/>
  <c r="CC57" i="22"/>
  <c r="CA57" i="22"/>
  <c r="BW57" i="22"/>
  <c r="BU57" i="22"/>
  <c r="BQ57" i="22"/>
  <c r="BO57" i="22"/>
  <c r="BK57" i="22"/>
  <c r="BI57" i="22"/>
  <c r="AO57" i="22" a="1"/>
  <c r="AO57" i="22" s="1"/>
  <c r="AM57" i="22" a="1"/>
  <c r="AM57" i="22" s="1"/>
  <c r="W57" i="22"/>
  <c r="AE57" i="22" s="1"/>
  <c r="DQ56" i="22"/>
  <c r="DO56" i="22"/>
  <c r="DM56" i="22"/>
  <c r="DG56" i="22"/>
  <c r="DE56" i="22"/>
  <c r="DA56" i="22"/>
  <c r="CY56" i="22"/>
  <c r="CU56" i="22"/>
  <c r="CS56" i="22"/>
  <c r="CO56" i="22"/>
  <c r="CM56" i="22"/>
  <c r="CI56" i="22"/>
  <c r="CG56" i="22"/>
  <c r="CC56" i="22"/>
  <c r="CA56" i="22"/>
  <c r="BW56" i="22"/>
  <c r="BU56" i="22"/>
  <c r="BQ56" i="22"/>
  <c r="BO56" i="22"/>
  <c r="BK56" i="22"/>
  <c r="BI56" i="22"/>
  <c r="AO56" i="22" a="1"/>
  <c r="AO56" i="22" s="1"/>
  <c r="AM56" i="22" a="1"/>
  <c r="AM56" i="22" s="1"/>
  <c r="W56" i="22"/>
  <c r="Y56" i="22" s="1"/>
  <c r="DQ55" i="22"/>
  <c r="DO55" i="22"/>
  <c r="DM55" i="22"/>
  <c r="DG55" i="22"/>
  <c r="DE55" i="22"/>
  <c r="DA55" i="22"/>
  <c r="CY55" i="22"/>
  <c r="CU55" i="22"/>
  <c r="CS55" i="22"/>
  <c r="CO55" i="22"/>
  <c r="CM55" i="22"/>
  <c r="CI55" i="22"/>
  <c r="CG55" i="22"/>
  <c r="CC55" i="22"/>
  <c r="CA55" i="22"/>
  <c r="BW55" i="22"/>
  <c r="BU55" i="22"/>
  <c r="BQ55" i="22"/>
  <c r="BO55" i="22"/>
  <c r="BK55" i="22"/>
  <c r="BI55" i="22"/>
  <c r="AO55" i="22" a="1"/>
  <c r="AO55" i="22" s="1"/>
  <c r="AM55" i="22" a="1"/>
  <c r="AM55" i="22" s="1"/>
  <c r="W55" i="22"/>
  <c r="DQ54" i="22"/>
  <c r="DO54" i="22"/>
  <c r="DM54" i="22"/>
  <c r="DG54" i="22"/>
  <c r="DE54" i="22"/>
  <c r="DA54" i="22"/>
  <c r="CY54" i="22"/>
  <c r="CU54" i="22"/>
  <c r="CS54" i="22"/>
  <c r="CO54" i="22"/>
  <c r="CM54" i="22"/>
  <c r="CI54" i="22"/>
  <c r="CG54" i="22"/>
  <c r="CC54" i="22"/>
  <c r="CA54" i="22"/>
  <c r="BW54" i="22"/>
  <c r="BU54" i="22"/>
  <c r="BQ54" i="22"/>
  <c r="BO54" i="22"/>
  <c r="BK54" i="22"/>
  <c r="BI54" i="22"/>
  <c r="AO54" i="22" a="1"/>
  <c r="AO54" i="22" s="1"/>
  <c r="AM54" i="22" a="1"/>
  <c r="AM54" i="22" s="1"/>
  <c r="W54" i="22"/>
  <c r="AE54" i="22" s="1"/>
  <c r="DQ53" i="22"/>
  <c r="DO53" i="22"/>
  <c r="DM53" i="22"/>
  <c r="DG53" i="22"/>
  <c r="DE53" i="22"/>
  <c r="DA53" i="22"/>
  <c r="CY53" i="22"/>
  <c r="CU53" i="22"/>
  <c r="CS53" i="22"/>
  <c r="CO53" i="22"/>
  <c r="CM53" i="22"/>
  <c r="CI53" i="22"/>
  <c r="CG53" i="22"/>
  <c r="CC53" i="22"/>
  <c r="CA53" i="22"/>
  <c r="BW53" i="22"/>
  <c r="BU53" i="22"/>
  <c r="BQ53" i="22"/>
  <c r="BO53" i="22"/>
  <c r="BK53" i="22"/>
  <c r="BI53" i="22"/>
  <c r="AO53" i="22" a="1"/>
  <c r="AO53" i="22" s="1"/>
  <c r="AM53" i="22" a="1"/>
  <c r="AM53" i="22" s="1"/>
  <c r="W53" i="22"/>
  <c r="DQ52" i="22"/>
  <c r="DO52" i="22"/>
  <c r="DM52" i="22"/>
  <c r="DG52" i="22"/>
  <c r="DE52" i="22"/>
  <c r="DA52" i="22"/>
  <c r="CY52" i="22"/>
  <c r="CU52" i="22"/>
  <c r="CS52" i="22"/>
  <c r="CO52" i="22"/>
  <c r="CM52" i="22"/>
  <c r="CI52" i="22"/>
  <c r="CG52" i="22"/>
  <c r="CC52" i="22"/>
  <c r="CA52" i="22"/>
  <c r="BW52" i="22"/>
  <c r="BU52" i="22"/>
  <c r="BQ52" i="22"/>
  <c r="BO52" i="22"/>
  <c r="BK52" i="22"/>
  <c r="BI52" i="22"/>
  <c r="AO52" i="22" a="1"/>
  <c r="AO52" i="22" s="1"/>
  <c r="AM52" i="22"/>
  <c r="AM52" i="22" a="1"/>
  <c r="W52" i="22"/>
  <c r="AE52" i="22" s="1"/>
  <c r="DQ51" i="22"/>
  <c r="DO51" i="22"/>
  <c r="DM51" i="22"/>
  <c r="DG51" i="22"/>
  <c r="DE51" i="22"/>
  <c r="DA51" i="22"/>
  <c r="CY51" i="22"/>
  <c r="CU51" i="22"/>
  <c r="CS51" i="22"/>
  <c r="CO51" i="22"/>
  <c r="CM51" i="22"/>
  <c r="CI51" i="22"/>
  <c r="CG51" i="22"/>
  <c r="CC51" i="22"/>
  <c r="CA51" i="22"/>
  <c r="BW51" i="22"/>
  <c r="BU51" i="22"/>
  <c r="BQ51" i="22"/>
  <c r="BO51" i="22"/>
  <c r="BK51" i="22"/>
  <c r="BI51" i="22"/>
  <c r="AO51" i="22" a="1"/>
  <c r="AO51" i="22" s="1"/>
  <c r="AM51" i="22" a="1"/>
  <c r="AM51" i="22" s="1"/>
  <c r="W51" i="22"/>
  <c r="Y51" i="22" s="1"/>
  <c r="DQ50" i="22"/>
  <c r="DO50" i="22"/>
  <c r="DM50" i="22"/>
  <c r="DG50" i="22"/>
  <c r="DE50" i="22"/>
  <c r="DA50" i="22"/>
  <c r="CY50" i="22"/>
  <c r="CU50" i="22"/>
  <c r="CS50" i="22"/>
  <c r="CO50" i="22"/>
  <c r="CM50" i="22"/>
  <c r="CI50" i="22"/>
  <c r="CG50" i="22"/>
  <c r="CC50" i="22"/>
  <c r="CA50" i="22"/>
  <c r="BW50" i="22"/>
  <c r="BU50" i="22"/>
  <c r="BQ50" i="22"/>
  <c r="BO50" i="22"/>
  <c r="BK50" i="22"/>
  <c r="BI50" i="22"/>
  <c r="AO50" i="22" a="1"/>
  <c r="AO50" i="22" s="1"/>
  <c r="AM50" i="22" a="1"/>
  <c r="AM50" i="22" s="1"/>
  <c r="W50" i="22"/>
  <c r="AB50" i="22" s="1"/>
  <c r="AD50" i="22" s="1"/>
  <c r="DQ49" i="22"/>
  <c r="DO49" i="22"/>
  <c r="DM49" i="22"/>
  <c r="DG49" i="22"/>
  <c r="DE49" i="22"/>
  <c r="DA49" i="22"/>
  <c r="CY49" i="22"/>
  <c r="CU49" i="22"/>
  <c r="CS49" i="22"/>
  <c r="CO49" i="22"/>
  <c r="CM49" i="22"/>
  <c r="CI49" i="22"/>
  <c r="CG49" i="22"/>
  <c r="CC49" i="22"/>
  <c r="CA49" i="22"/>
  <c r="BW49" i="22"/>
  <c r="BU49" i="22"/>
  <c r="BQ49" i="22"/>
  <c r="BO49" i="22"/>
  <c r="BK49" i="22"/>
  <c r="BI49" i="22"/>
  <c r="AO49" i="22" a="1"/>
  <c r="AO49" i="22" s="1"/>
  <c r="AM49" i="22"/>
  <c r="AM49" i="22" a="1"/>
  <c r="W49" i="22"/>
  <c r="DQ48" i="22"/>
  <c r="DO48" i="22"/>
  <c r="DM48" i="22"/>
  <c r="DG48" i="22"/>
  <c r="DE48" i="22"/>
  <c r="DA48" i="22"/>
  <c r="CY48" i="22"/>
  <c r="CU48" i="22"/>
  <c r="CS48" i="22"/>
  <c r="CO48" i="22"/>
  <c r="CM48" i="22"/>
  <c r="CI48" i="22"/>
  <c r="CG48" i="22"/>
  <c r="CC48" i="22"/>
  <c r="CA48" i="22"/>
  <c r="BW48" i="22"/>
  <c r="BU48" i="22"/>
  <c r="BQ48" i="22"/>
  <c r="BO48" i="22"/>
  <c r="BK48" i="22"/>
  <c r="BI48" i="22"/>
  <c r="AO48" i="22" a="1"/>
  <c r="AO48" i="22" s="1"/>
  <c r="AM48" i="22" a="1"/>
  <c r="AM48" i="22" s="1"/>
  <c r="W48" i="22"/>
  <c r="AE48" i="22" s="1"/>
  <c r="DQ47" i="22"/>
  <c r="DO47" i="22"/>
  <c r="DM47" i="22"/>
  <c r="DG47" i="22"/>
  <c r="DE47" i="22"/>
  <c r="DA47" i="22"/>
  <c r="CY47" i="22"/>
  <c r="CU47" i="22"/>
  <c r="CS47" i="22"/>
  <c r="CO47" i="22"/>
  <c r="CM47" i="22"/>
  <c r="CI47" i="22"/>
  <c r="CG47" i="22"/>
  <c r="CC47" i="22"/>
  <c r="CA47" i="22"/>
  <c r="BW47" i="22"/>
  <c r="BU47" i="22"/>
  <c r="BQ47" i="22"/>
  <c r="BO47" i="22"/>
  <c r="BK47" i="22"/>
  <c r="BI47" i="22"/>
  <c r="AO47" i="22" a="1"/>
  <c r="AO47" i="22" s="1"/>
  <c r="AM47" i="22" a="1"/>
  <c r="AM47" i="22" s="1"/>
  <c r="Y47" i="22"/>
  <c r="W47" i="22"/>
  <c r="DQ46" i="22"/>
  <c r="DO46" i="22"/>
  <c r="DM46" i="22"/>
  <c r="DG46" i="22"/>
  <c r="DE46" i="22"/>
  <c r="DA46" i="22"/>
  <c r="CY46" i="22"/>
  <c r="CU46" i="22"/>
  <c r="CS46" i="22"/>
  <c r="CO46" i="22"/>
  <c r="CM46" i="22"/>
  <c r="CI46" i="22"/>
  <c r="CG46" i="22"/>
  <c r="CC46" i="22"/>
  <c r="CA46" i="22"/>
  <c r="BW46" i="22"/>
  <c r="BU46" i="22"/>
  <c r="BQ46" i="22"/>
  <c r="BO46" i="22"/>
  <c r="BK46" i="22"/>
  <c r="BI46" i="22"/>
  <c r="AO46" i="22" a="1"/>
  <c r="AO46" i="22" s="1"/>
  <c r="AM46" i="22" a="1"/>
  <c r="AM46" i="22" s="1"/>
  <c r="W46" i="22"/>
  <c r="Y46" i="22" s="1"/>
  <c r="DP46" i="22" s="1"/>
  <c r="DQ45" i="22"/>
  <c r="DO45" i="22"/>
  <c r="DM45" i="22"/>
  <c r="DG45" i="22"/>
  <c r="DE45" i="22"/>
  <c r="DA45" i="22"/>
  <c r="CY45" i="22"/>
  <c r="CU45" i="22"/>
  <c r="CS45" i="22"/>
  <c r="CO45" i="22"/>
  <c r="CM45" i="22"/>
  <c r="CI45" i="22"/>
  <c r="CG45" i="22"/>
  <c r="CC45" i="22"/>
  <c r="CA45" i="22"/>
  <c r="BW45" i="22"/>
  <c r="BU45" i="22"/>
  <c r="BQ45" i="22"/>
  <c r="BO45" i="22"/>
  <c r="BK45" i="22"/>
  <c r="BI45" i="22"/>
  <c r="AO45" i="22" a="1"/>
  <c r="AO45" i="22" s="1"/>
  <c r="AM45" i="22" a="1"/>
  <c r="AM45" i="22" s="1"/>
  <c r="W45" i="22"/>
  <c r="AB45" i="22" s="1"/>
  <c r="AD45" i="22" s="1"/>
  <c r="DQ44" i="22"/>
  <c r="DO44" i="22"/>
  <c r="DM44" i="22"/>
  <c r="DG44" i="22"/>
  <c r="DE44" i="22"/>
  <c r="DA44" i="22"/>
  <c r="CY44" i="22"/>
  <c r="CU44" i="22"/>
  <c r="CS44" i="22"/>
  <c r="CO44" i="22"/>
  <c r="CM44" i="22"/>
  <c r="CI44" i="22"/>
  <c r="CG44" i="22"/>
  <c r="CC44" i="22"/>
  <c r="CA44" i="22"/>
  <c r="BW44" i="22"/>
  <c r="BU44" i="22"/>
  <c r="BQ44" i="22"/>
  <c r="BO44" i="22"/>
  <c r="BK44" i="22"/>
  <c r="BI44" i="22"/>
  <c r="AO44" i="22" a="1"/>
  <c r="AO44" i="22" s="1"/>
  <c r="AM44" i="22" a="1"/>
  <c r="AM44" i="22" s="1"/>
  <c r="W44" i="22"/>
  <c r="AE44" i="22" s="1"/>
  <c r="DQ43" i="22"/>
  <c r="DO43" i="22"/>
  <c r="DM43" i="22"/>
  <c r="DG43" i="22"/>
  <c r="DE43" i="22"/>
  <c r="DA43" i="22"/>
  <c r="CY43" i="22"/>
  <c r="CU43" i="22"/>
  <c r="CS43" i="22"/>
  <c r="CO43" i="22"/>
  <c r="CM43" i="22"/>
  <c r="CI43" i="22"/>
  <c r="CG43" i="22"/>
  <c r="CC43" i="22"/>
  <c r="CA43" i="22"/>
  <c r="BW43" i="22"/>
  <c r="BU43" i="22"/>
  <c r="BQ43" i="22"/>
  <c r="BO43" i="22"/>
  <c r="BK43" i="22"/>
  <c r="BI43" i="22"/>
  <c r="AO43" i="22" a="1"/>
  <c r="AO43" i="22" s="1"/>
  <c r="AM43" i="22" a="1"/>
  <c r="AM43" i="22" s="1"/>
  <c r="W43" i="22"/>
  <c r="AE43" i="22" s="1"/>
  <c r="DQ42" i="22"/>
  <c r="DO42" i="22"/>
  <c r="DM42" i="22"/>
  <c r="DG42" i="22"/>
  <c r="DE42" i="22"/>
  <c r="DA42" i="22"/>
  <c r="CY42" i="22"/>
  <c r="CU42" i="22"/>
  <c r="CS42" i="22"/>
  <c r="CO42" i="22"/>
  <c r="CM42" i="22"/>
  <c r="CI42" i="22"/>
  <c r="CG42" i="22"/>
  <c r="CC42" i="22"/>
  <c r="CA42" i="22"/>
  <c r="BW42" i="22"/>
  <c r="BU42" i="22"/>
  <c r="BQ42" i="22"/>
  <c r="BO42" i="22"/>
  <c r="BK42" i="22"/>
  <c r="BI42" i="22"/>
  <c r="AO42" i="22"/>
  <c r="AO42" i="22" a="1"/>
  <c r="AM42" i="22" a="1"/>
  <c r="AM42" i="22" s="1"/>
  <c r="W42" i="22"/>
  <c r="Y42" i="22" s="1"/>
  <c r="DP42" i="22" s="1"/>
  <c r="DQ41" i="22"/>
  <c r="DO41" i="22"/>
  <c r="DM41" i="22"/>
  <c r="DG41" i="22"/>
  <c r="DE41" i="22"/>
  <c r="DA41" i="22"/>
  <c r="CY41" i="22"/>
  <c r="CU41" i="22"/>
  <c r="CS41" i="22"/>
  <c r="CO41" i="22"/>
  <c r="CM41" i="22"/>
  <c r="CI41" i="22"/>
  <c r="CG41" i="22"/>
  <c r="CC41" i="22"/>
  <c r="CA41" i="22"/>
  <c r="BW41" i="22"/>
  <c r="BU41" i="22"/>
  <c r="BQ41" i="22"/>
  <c r="BO41" i="22"/>
  <c r="BK41" i="22"/>
  <c r="BI41" i="22"/>
  <c r="AO41" i="22" a="1"/>
  <c r="AO41" i="22" s="1"/>
  <c r="AM41" i="22" a="1"/>
  <c r="AM41" i="22" s="1"/>
  <c r="W41" i="22"/>
  <c r="AE41" i="22" s="1"/>
  <c r="DQ40" i="22"/>
  <c r="DO40" i="22"/>
  <c r="DM40" i="22"/>
  <c r="DG40" i="22"/>
  <c r="DE40" i="22"/>
  <c r="DA40" i="22"/>
  <c r="CY40" i="22"/>
  <c r="CU40" i="22"/>
  <c r="CS40" i="22"/>
  <c r="CO40" i="22"/>
  <c r="CM40" i="22"/>
  <c r="CI40" i="22"/>
  <c r="CG40" i="22"/>
  <c r="CC40" i="22"/>
  <c r="CA40" i="22"/>
  <c r="BW40" i="22"/>
  <c r="BU40" i="22"/>
  <c r="BQ40" i="22"/>
  <c r="BO40" i="22"/>
  <c r="BK40" i="22"/>
  <c r="BI40" i="22"/>
  <c r="AO40" i="22" a="1"/>
  <c r="AO40" i="22" s="1"/>
  <c r="AM40" i="22" a="1"/>
  <c r="AM40" i="22" s="1"/>
  <c r="W40" i="22"/>
  <c r="AE40" i="22" s="1"/>
  <c r="DQ39" i="22"/>
  <c r="DO39" i="22"/>
  <c r="DM39" i="22"/>
  <c r="DG39" i="22"/>
  <c r="DE39" i="22"/>
  <c r="DA39" i="22"/>
  <c r="CY39" i="22"/>
  <c r="CU39" i="22"/>
  <c r="CS39" i="22"/>
  <c r="CO39" i="22"/>
  <c r="CM39" i="22"/>
  <c r="CI39" i="22"/>
  <c r="CG39" i="22"/>
  <c r="CC39" i="22"/>
  <c r="CA39" i="22"/>
  <c r="BW39" i="22"/>
  <c r="BU39" i="22"/>
  <c r="BQ39" i="22"/>
  <c r="BO39" i="22"/>
  <c r="BK39" i="22"/>
  <c r="BI39" i="22"/>
  <c r="AO39" i="22" a="1"/>
  <c r="AO39" i="22" s="1"/>
  <c r="AM39" i="22" a="1"/>
  <c r="AM39" i="22" s="1"/>
  <c r="W39" i="22"/>
  <c r="AE39" i="22" s="1"/>
  <c r="DQ38" i="22"/>
  <c r="DO38" i="22"/>
  <c r="DM38" i="22"/>
  <c r="DG38" i="22"/>
  <c r="DE38" i="22"/>
  <c r="DA38" i="22"/>
  <c r="CY38" i="22"/>
  <c r="CU38" i="22"/>
  <c r="CS38" i="22"/>
  <c r="CO38" i="22"/>
  <c r="CM38" i="22"/>
  <c r="CI38" i="22"/>
  <c r="CG38" i="22"/>
  <c r="CC38" i="22"/>
  <c r="CA38" i="22"/>
  <c r="BW38" i="22"/>
  <c r="BU38" i="22"/>
  <c r="BQ38" i="22"/>
  <c r="BO38" i="22"/>
  <c r="BK38" i="22"/>
  <c r="BI38" i="22"/>
  <c r="AO38" i="22" a="1"/>
  <c r="AO38" i="22" s="1"/>
  <c r="AM38" i="22" a="1"/>
  <c r="AM38" i="22" s="1"/>
  <c r="W38" i="22"/>
  <c r="AE38" i="22" s="1"/>
  <c r="DQ37" i="22"/>
  <c r="DO37" i="22"/>
  <c r="DM37" i="22"/>
  <c r="DG37" i="22"/>
  <c r="DE37" i="22"/>
  <c r="DA37" i="22"/>
  <c r="CY37" i="22"/>
  <c r="CU37" i="22"/>
  <c r="CS37" i="22"/>
  <c r="CO37" i="22"/>
  <c r="CM37" i="22"/>
  <c r="CI37" i="22"/>
  <c r="CG37" i="22"/>
  <c r="CC37" i="22"/>
  <c r="CA37" i="22"/>
  <c r="BW37" i="22"/>
  <c r="BU37" i="22"/>
  <c r="BQ37" i="22"/>
  <c r="BO37" i="22"/>
  <c r="BK37" i="22"/>
  <c r="BI37" i="22"/>
  <c r="AO37" i="22" a="1"/>
  <c r="AO37" i="22" s="1"/>
  <c r="AM37" i="22" a="1"/>
  <c r="AM37" i="22" s="1"/>
  <c r="W37" i="22"/>
  <c r="AE37" i="22" s="1"/>
  <c r="DQ36" i="22"/>
  <c r="DO36" i="22"/>
  <c r="DM36" i="22"/>
  <c r="DG36" i="22"/>
  <c r="DE36" i="22"/>
  <c r="DA36" i="22"/>
  <c r="CY36" i="22"/>
  <c r="CU36" i="22"/>
  <c r="CS36" i="22"/>
  <c r="CO36" i="22"/>
  <c r="CM36" i="22"/>
  <c r="CI36" i="22"/>
  <c r="CG36" i="22"/>
  <c r="CC36" i="22"/>
  <c r="CA36" i="22"/>
  <c r="BW36" i="22"/>
  <c r="BU36" i="22"/>
  <c r="BQ36" i="22"/>
  <c r="BO36" i="22"/>
  <c r="BK36" i="22"/>
  <c r="BI36" i="22"/>
  <c r="AO36" i="22" a="1"/>
  <c r="AO36" i="22" s="1"/>
  <c r="AM36" i="22" a="1"/>
  <c r="AM36" i="22" s="1"/>
  <c r="W36" i="22"/>
  <c r="Y36" i="22" s="1"/>
  <c r="DP36" i="22" s="1"/>
  <c r="DQ35" i="22"/>
  <c r="DO35" i="22"/>
  <c r="DM35" i="22"/>
  <c r="DG35" i="22"/>
  <c r="DE35" i="22"/>
  <c r="DA35" i="22"/>
  <c r="CY35" i="22"/>
  <c r="CU35" i="22"/>
  <c r="CS35" i="22"/>
  <c r="CO35" i="22"/>
  <c r="CM35" i="22"/>
  <c r="CI35" i="22"/>
  <c r="CG35" i="22"/>
  <c r="CC35" i="22"/>
  <c r="CA35" i="22"/>
  <c r="BW35" i="22"/>
  <c r="BU35" i="22"/>
  <c r="BQ35" i="22"/>
  <c r="BO35" i="22"/>
  <c r="BK35" i="22"/>
  <c r="BI35" i="22"/>
  <c r="AO35" i="22" a="1"/>
  <c r="AO35" i="22" s="1"/>
  <c r="AM35" i="22" a="1"/>
  <c r="AM35" i="22" s="1"/>
  <c r="W35" i="22"/>
  <c r="AE35" i="22" s="1"/>
  <c r="DQ34" i="22"/>
  <c r="DO34" i="22"/>
  <c r="DM34" i="22"/>
  <c r="DG34" i="22"/>
  <c r="DE34" i="22"/>
  <c r="DA34" i="22"/>
  <c r="CY34" i="22"/>
  <c r="CU34" i="22"/>
  <c r="CS34" i="22"/>
  <c r="CO34" i="22"/>
  <c r="CM34" i="22"/>
  <c r="CI34" i="22"/>
  <c r="CG34" i="22"/>
  <c r="CC34" i="22"/>
  <c r="CA34" i="22"/>
  <c r="BW34" i="22"/>
  <c r="BU34" i="22"/>
  <c r="BQ34" i="22"/>
  <c r="BO34" i="22"/>
  <c r="BK34" i="22"/>
  <c r="BI34" i="22"/>
  <c r="AO34" i="22" a="1"/>
  <c r="AO34" i="22" s="1"/>
  <c r="AM34" i="22" a="1"/>
  <c r="AM34" i="22" s="1"/>
  <c r="W34" i="22"/>
  <c r="AB34" i="22" s="1"/>
  <c r="AD34" i="22" s="1"/>
  <c r="DQ33" i="22"/>
  <c r="DO33" i="22"/>
  <c r="DM33" i="22"/>
  <c r="DG33" i="22"/>
  <c r="DE33" i="22"/>
  <c r="DA33" i="22"/>
  <c r="CY33" i="22"/>
  <c r="CU33" i="22"/>
  <c r="CS33" i="22"/>
  <c r="CO33" i="22"/>
  <c r="CM33" i="22"/>
  <c r="CI33" i="22"/>
  <c r="CG33" i="22"/>
  <c r="CC33" i="22"/>
  <c r="CA33" i="22"/>
  <c r="BW33" i="22"/>
  <c r="BU33" i="22"/>
  <c r="BQ33" i="22"/>
  <c r="BO33" i="22"/>
  <c r="BK33" i="22"/>
  <c r="BI33" i="22"/>
  <c r="AO33" i="22" a="1"/>
  <c r="AO33" i="22" s="1"/>
  <c r="AM33" i="22" a="1"/>
  <c r="AM33" i="22" s="1"/>
  <c r="W33" i="22"/>
  <c r="AE33" i="22" s="1"/>
  <c r="DQ32" i="22"/>
  <c r="DO32" i="22"/>
  <c r="DM32" i="22"/>
  <c r="DG32" i="22"/>
  <c r="DE32" i="22"/>
  <c r="DA32" i="22"/>
  <c r="CY32" i="22"/>
  <c r="CU32" i="22"/>
  <c r="CS32" i="22"/>
  <c r="CO32" i="22"/>
  <c r="CM32" i="22"/>
  <c r="CI32" i="22"/>
  <c r="CG32" i="22"/>
  <c r="CC32" i="22"/>
  <c r="CA32" i="22"/>
  <c r="BW32" i="22"/>
  <c r="BU32" i="22"/>
  <c r="BQ32" i="22"/>
  <c r="BO32" i="22"/>
  <c r="BK32" i="22"/>
  <c r="BI32" i="22"/>
  <c r="AO32" i="22" a="1"/>
  <c r="AO32" i="22" s="1"/>
  <c r="AM32" i="22" a="1"/>
  <c r="AM32" i="22" s="1"/>
  <c r="W32" i="22"/>
  <c r="AE32" i="22" s="1"/>
  <c r="DQ31" i="22"/>
  <c r="DO31" i="22"/>
  <c r="DM31" i="22"/>
  <c r="DG31" i="22"/>
  <c r="DE31" i="22"/>
  <c r="DA31" i="22"/>
  <c r="CY31" i="22"/>
  <c r="CU31" i="22"/>
  <c r="CS31" i="22"/>
  <c r="CO31" i="22"/>
  <c r="CM31" i="22"/>
  <c r="CI31" i="22"/>
  <c r="CG31" i="22"/>
  <c r="CC31" i="22"/>
  <c r="CA31" i="22"/>
  <c r="BW31" i="22"/>
  <c r="BU31" i="22"/>
  <c r="BQ31" i="22"/>
  <c r="BO31" i="22"/>
  <c r="BK31" i="22"/>
  <c r="BI31" i="22"/>
  <c r="AO31" i="22" a="1"/>
  <c r="AO31" i="22" s="1"/>
  <c r="AM31" i="22" a="1"/>
  <c r="AM31" i="22" s="1"/>
  <c r="W31" i="22"/>
  <c r="AE31" i="22" s="1"/>
  <c r="DQ30" i="22"/>
  <c r="DO30" i="22"/>
  <c r="DM30" i="22"/>
  <c r="DG30" i="22"/>
  <c r="DE30" i="22"/>
  <c r="DA30" i="22"/>
  <c r="CY30" i="22"/>
  <c r="CU30" i="22"/>
  <c r="CS30" i="22"/>
  <c r="CO30" i="22"/>
  <c r="CM30" i="22"/>
  <c r="CI30" i="22"/>
  <c r="CG30" i="22"/>
  <c r="CC30" i="22"/>
  <c r="CA30" i="22"/>
  <c r="BW30" i="22"/>
  <c r="BU30" i="22"/>
  <c r="BQ30" i="22"/>
  <c r="BO30" i="22"/>
  <c r="BK30" i="22"/>
  <c r="BI30" i="22"/>
  <c r="AO30" i="22" a="1"/>
  <c r="AO30" i="22" s="1"/>
  <c r="AM30" i="22" a="1"/>
  <c r="AM30" i="22" s="1"/>
  <c r="W30" i="22"/>
  <c r="AE30" i="22" s="1"/>
  <c r="DQ29" i="22"/>
  <c r="DO29" i="22"/>
  <c r="DM29" i="22"/>
  <c r="DG29" i="22"/>
  <c r="DE29" i="22"/>
  <c r="DA29" i="22"/>
  <c r="CY29" i="22"/>
  <c r="CU29" i="22"/>
  <c r="CS29" i="22"/>
  <c r="CO29" i="22"/>
  <c r="CM29" i="22"/>
  <c r="CI29" i="22"/>
  <c r="CG29" i="22"/>
  <c r="CC29" i="22"/>
  <c r="CA29" i="22"/>
  <c r="BW29" i="22"/>
  <c r="BU29" i="22"/>
  <c r="BQ29" i="22"/>
  <c r="BO29" i="22"/>
  <c r="BK29" i="22"/>
  <c r="BI29" i="22"/>
  <c r="AO29" i="22" a="1"/>
  <c r="AO29" i="22" s="1"/>
  <c r="AM29" i="22" a="1"/>
  <c r="AM29" i="22" s="1"/>
  <c r="W29" i="22"/>
  <c r="AE29" i="22" s="1"/>
  <c r="DQ28" i="22"/>
  <c r="DO28" i="22"/>
  <c r="DM28" i="22"/>
  <c r="DG28" i="22"/>
  <c r="DE28" i="22"/>
  <c r="DA28" i="22"/>
  <c r="CY28" i="22"/>
  <c r="CU28" i="22"/>
  <c r="CS28" i="22"/>
  <c r="CO28" i="22"/>
  <c r="CM28" i="22"/>
  <c r="CI28" i="22"/>
  <c r="CG28" i="22"/>
  <c r="CC28" i="22"/>
  <c r="CA28" i="22"/>
  <c r="BW28" i="22"/>
  <c r="BU28" i="22"/>
  <c r="BQ28" i="22"/>
  <c r="BO28" i="22"/>
  <c r="BK28" i="22"/>
  <c r="BI28" i="22"/>
  <c r="AO28" i="22" a="1"/>
  <c r="AO28" i="22" s="1"/>
  <c r="AM28" i="22" a="1"/>
  <c r="AM28" i="22" s="1"/>
  <c r="W28" i="22"/>
  <c r="DQ27" i="22"/>
  <c r="DO27" i="22"/>
  <c r="DM27" i="22"/>
  <c r="DG27" i="22"/>
  <c r="DE27" i="22"/>
  <c r="DA27" i="22"/>
  <c r="CY27" i="22"/>
  <c r="CU27" i="22"/>
  <c r="CS27" i="22"/>
  <c r="CO27" i="22"/>
  <c r="CM27" i="22"/>
  <c r="CI27" i="22"/>
  <c r="CG27" i="22"/>
  <c r="CC27" i="22"/>
  <c r="CA27" i="22"/>
  <c r="BW27" i="22"/>
  <c r="BU27" i="22"/>
  <c r="BQ27" i="22"/>
  <c r="BO27" i="22"/>
  <c r="BK27" i="22"/>
  <c r="BI27" i="22"/>
  <c r="AO27" i="22" a="1"/>
  <c r="AO27" i="22" s="1"/>
  <c r="AM27" i="22" a="1"/>
  <c r="AM27" i="22" s="1"/>
  <c r="W27" i="22"/>
  <c r="AB27" i="22" s="1"/>
  <c r="AD27" i="22" s="1"/>
  <c r="DQ26" i="22"/>
  <c r="DO26" i="22"/>
  <c r="DM26" i="22"/>
  <c r="DG26" i="22"/>
  <c r="DE26" i="22"/>
  <c r="DA26" i="22"/>
  <c r="CY26" i="22"/>
  <c r="CU26" i="22"/>
  <c r="CS26" i="22"/>
  <c r="CO26" i="22"/>
  <c r="CM26" i="22"/>
  <c r="CI26" i="22"/>
  <c r="CG26" i="22"/>
  <c r="CC26" i="22"/>
  <c r="CA26" i="22"/>
  <c r="BW26" i="22"/>
  <c r="BU26" i="22"/>
  <c r="BQ26" i="22"/>
  <c r="BO26" i="22"/>
  <c r="BK26" i="22"/>
  <c r="BI26" i="22"/>
  <c r="AO26" i="22" a="1"/>
  <c r="AO26" i="22" s="1"/>
  <c r="AM26" i="22" a="1"/>
  <c r="AM26" i="22" s="1"/>
  <c r="W26" i="22"/>
  <c r="DQ25" i="22"/>
  <c r="DO25" i="22"/>
  <c r="DM25" i="22"/>
  <c r="DG25" i="22"/>
  <c r="DE25" i="22"/>
  <c r="DA25" i="22"/>
  <c r="CY25" i="22"/>
  <c r="CU25" i="22"/>
  <c r="CS25" i="22"/>
  <c r="CO25" i="22"/>
  <c r="CM25" i="22"/>
  <c r="CI25" i="22"/>
  <c r="CG25" i="22"/>
  <c r="CC25" i="22"/>
  <c r="CA25" i="22"/>
  <c r="BW25" i="22"/>
  <c r="BU25" i="22"/>
  <c r="BQ25" i="22"/>
  <c r="BO25" i="22"/>
  <c r="BK25" i="22"/>
  <c r="BI25" i="22"/>
  <c r="AO25" i="22" a="1"/>
  <c r="AO25" i="22" s="1"/>
  <c r="AM25" i="22" a="1"/>
  <c r="AM25" i="22" s="1"/>
  <c r="W25" i="22"/>
  <c r="Y25" i="22" s="1"/>
  <c r="DQ24" i="22"/>
  <c r="DO24" i="22"/>
  <c r="DM24" i="22"/>
  <c r="DG24" i="22"/>
  <c r="DE24" i="22"/>
  <c r="DA24" i="22"/>
  <c r="CY24" i="22"/>
  <c r="CU24" i="22"/>
  <c r="CS24" i="22"/>
  <c r="CO24" i="22"/>
  <c r="CM24" i="22"/>
  <c r="CI24" i="22"/>
  <c r="CG24" i="22"/>
  <c r="CC24" i="22"/>
  <c r="CA24" i="22"/>
  <c r="BW24" i="22"/>
  <c r="BU24" i="22"/>
  <c r="BQ24" i="22"/>
  <c r="BO24" i="22"/>
  <c r="BK24" i="22"/>
  <c r="BI24" i="22"/>
  <c r="AO24" i="22" a="1"/>
  <c r="AO24" i="22" s="1"/>
  <c r="AM24" i="22" a="1"/>
  <c r="AM24" i="22" s="1"/>
  <c r="W24" i="22"/>
  <c r="DQ23" i="22"/>
  <c r="DO23" i="22"/>
  <c r="DM23" i="22"/>
  <c r="DG23" i="22"/>
  <c r="DE23" i="22"/>
  <c r="DA23" i="22"/>
  <c r="CY23" i="22"/>
  <c r="CU23" i="22"/>
  <c r="CS23" i="22"/>
  <c r="CO23" i="22"/>
  <c r="CM23" i="22"/>
  <c r="CI23" i="22"/>
  <c r="CG23" i="22"/>
  <c r="CC23" i="22"/>
  <c r="CA23" i="22"/>
  <c r="BW23" i="22"/>
  <c r="BU23" i="22"/>
  <c r="BQ23" i="22"/>
  <c r="BO23" i="22"/>
  <c r="BK23" i="22"/>
  <c r="BI23" i="22"/>
  <c r="AO23" i="22" a="1"/>
  <c r="AO23" i="22" s="1"/>
  <c r="AM23" i="22" a="1"/>
  <c r="AM23" i="22" s="1"/>
  <c r="W23" i="22"/>
  <c r="AE23" i="22" s="1"/>
  <c r="DQ22" i="22"/>
  <c r="DO22" i="22"/>
  <c r="DM22" i="22"/>
  <c r="DG22" i="22"/>
  <c r="DE22" i="22"/>
  <c r="DA22" i="22"/>
  <c r="CY22" i="22"/>
  <c r="CU22" i="22"/>
  <c r="CS22" i="22"/>
  <c r="CO22" i="22"/>
  <c r="CM22" i="22"/>
  <c r="CI22" i="22"/>
  <c r="CG22" i="22"/>
  <c r="CC22" i="22"/>
  <c r="CA22" i="22"/>
  <c r="BW22" i="22"/>
  <c r="BU22" i="22"/>
  <c r="BQ22" i="22"/>
  <c r="BO22" i="22"/>
  <c r="BK22" i="22"/>
  <c r="BI22" i="22"/>
  <c r="AO22" i="22" a="1"/>
  <c r="AO22" i="22" s="1"/>
  <c r="AM22" i="22" a="1"/>
  <c r="AM22" i="22" s="1"/>
  <c r="W22" i="22"/>
  <c r="DQ21" i="22"/>
  <c r="DO21" i="22"/>
  <c r="DM21" i="22"/>
  <c r="DG21" i="22"/>
  <c r="DE21" i="22"/>
  <c r="DA21" i="22"/>
  <c r="CY21" i="22"/>
  <c r="CU21" i="22"/>
  <c r="CS21" i="22"/>
  <c r="CO21" i="22"/>
  <c r="CM21" i="22"/>
  <c r="CI21" i="22"/>
  <c r="CG21" i="22"/>
  <c r="CC21" i="22"/>
  <c r="CA21" i="22"/>
  <c r="BW21" i="22"/>
  <c r="BU21" i="22"/>
  <c r="BQ21" i="22"/>
  <c r="BO21" i="22"/>
  <c r="BK21" i="22"/>
  <c r="BI21" i="22"/>
  <c r="AO21" i="22" a="1"/>
  <c r="AO21" i="22" s="1"/>
  <c r="AM21" i="22" a="1"/>
  <c r="AM21" i="22" s="1"/>
  <c r="W21" i="22"/>
  <c r="Y21" i="22" s="1"/>
  <c r="DQ20" i="22"/>
  <c r="DO20" i="22"/>
  <c r="DM20" i="22"/>
  <c r="DG20" i="22"/>
  <c r="DE20" i="22"/>
  <c r="DA20" i="22"/>
  <c r="CY20" i="22"/>
  <c r="CU20" i="22"/>
  <c r="CS20" i="22"/>
  <c r="CO20" i="22"/>
  <c r="CM20" i="22"/>
  <c r="CI20" i="22"/>
  <c r="CG20" i="22"/>
  <c r="CC20" i="22"/>
  <c r="CA20" i="22"/>
  <c r="BW20" i="22"/>
  <c r="BU20" i="22"/>
  <c r="BQ20" i="22"/>
  <c r="BO20" i="22"/>
  <c r="BK20" i="22"/>
  <c r="BI20" i="22"/>
  <c r="AO20" i="22" a="1"/>
  <c r="AO20" i="22" s="1"/>
  <c r="AM20" i="22" a="1"/>
  <c r="AM20" i="22" s="1"/>
  <c r="W20" i="22"/>
  <c r="DQ19" i="22"/>
  <c r="DO19" i="22"/>
  <c r="DM19" i="22"/>
  <c r="DG19" i="22"/>
  <c r="DE19" i="22"/>
  <c r="DA19" i="22"/>
  <c r="CY19" i="22"/>
  <c r="CU19" i="22"/>
  <c r="CS19" i="22"/>
  <c r="CO19" i="22"/>
  <c r="CM19" i="22"/>
  <c r="CI19" i="22"/>
  <c r="CG19" i="22"/>
  <c r="CC19" i="22"/>
  <c r="CA19" i="22"/>
  <c r="BW19" i="22"/>
  <c r="BU19" i="22"/>
  <c r="BQ19" i="22"/>
  <c r="BO19" i="22"/>
  <c r="BK19" i="22"/>
  <c r="BI19" i="22"/>
  <c r="AO19" i="22" a="1"/>
  <c r="AO19" i="22" s="1"/>
  <c r="AM19" i="22" a="1"/>
  <c r="AM19" i="22" s="1"/>
  <c r="W19" i="22"/>
  <c r="AE19" i="22" s="1"/>
  <c r="DQ18" i="22"/>
  <c r="DO18" i="22"/>
  <c r="DM18" i="22"/>
  <c r="DG18" i="22"/>
  <c r="DE18" i="22"/>
  <c r="DA18" i="22"/>
  <c r="CY18" i="22"/>
  <c r="CU18" i="22"/>
  <c r="CS18" i="22"/>
  <c r="CO18" i="22"/>
  <c r="CM18" i="22"/>
  <c r="CI18" i="22"/>
  <c r="CG18" i="22"/>
  <c r="CC18" i="22"/>
  <c r="CA18" i="22"/>
  <c r="BW18" i="22"/>
  <c r="BU18" i="22"/>
  <c r="BQ18" i="22"/>
  <c r="BO18" i="22"/>
  <c r="BK18" i="22"/>
  <c r="BI18" i="22"/>
  <c r="AO18" i="22" a="1"/>
  <c r="AO18" i="22" s="1"/>
  <c r="AM18" i="22" a="1"/>
  <c r="AM18" i="22" s="1"/>
  <c r="W18" i="22"/>
  <c r="DQ17" i="22"/>
  <c r="DO17" i="22"/>
  <c r="DM17" i="22"/>
  <c r="DG17" i="22"/>
  <c r="DE17" i="22"/>
  <c r="DA17" i="22"/>
  <c r="CY17" i="22"/>
  <c r="CU17" i="22"/>
  <c r="CS17" i="22"/>
  <c r="CO17" i="22"/>
  <c r="CM17" i="22"/>
  <c r="CI17" i="22"/>
  <c r="CG17" i="22"/>
  <c r="CC17" i="22"/>
  <c r="CA17" i="22"/>
  <c r="BW17" i="22"/>
  <c r="BU17" i="22"/>
  <c r="BQ17" i="22"/>
  <c r="BO17" i="22"/>
  <c r="BK17" i="22"/>
  <c r="BI17" i="22"/>
  <c r="AO17" i="22" a="1"/>
  <c r="AO17" i="22" s="1"/>
  <c r="AM17" i="22" a="1"/>
  <c r="AM17" i="22" s="1"/>
  <c r="W17" i="22"/>
  <c r="AE17" i="22" s="1"/>
  <c r="DQ16" i="22"/>
  <c r="DO16" i="22"/>
  <c r="DM16" i="22"/>
  <c r="DG16" i="22"/>
  <c r="DE16" i="22"/>
  <c r="DA16" i="22"/>
  <c r="CY16" i="22"/>
  <c r="CU16" i="22"/>
  <c r="CS16" i="22"/>
  <c r="CO16" i="22"/>
  <c r="CM16" i="22"/>
  <c r="CI16" i="22"/>
  <c r="CG16" i="22"/>
  <c r="CC16" i="22"/>
  <c r="CA16" i="22"/>
  <c r="BW16" i="22"/>
  <c r="BU16" i="22"/>
  <c r="BQ16" i="22"/>
  <c r="BO16" i="22"/>
  <c r="BK16" i="22"/>
  <c r="BI16" i="22"/>
  <c r="AO16" i="22" a="1"/>
  <c r="AO16" i="22" s="1"/>
  <c r="AM16" i="22" a="1"/>
  <c r="AM16" i="22" s="1"/>
  <c r="W16" i="22"/>
  <c r="DQ15" i="22"/>
  <c r="DO15" i="22"/>
  <c r="DM15" i="22"/>
  <c r="DG15" i="22"/>
  <c r="DE15" i="22"/>
  <c r="DA15" i="22"/>
  <c r="CY15" i="22"/>
  <c r="CU15" i="22"/>
  <c r="CS15" i="22"/>
  <c r="CO15" i="22"/>
  <c r="CM15" i="22"/>
  <c r="CI15" i="22"/>
  <c r="CG15" i="22"/>
  <c r="CC15" i="22"/>
  <c r="CA15" i="22"/>
  <c r="BW15" i="22"/>
  <c r="BU15" i="22"/>
  <c r="BQ15" i="22"/>
  <c r="BO15" i="22"/>
  <c r="BK15" i="22"/>
  <c r="BI15" i="22"/>
  <c r="AO15" i="22" a="1"/>
  <c r="AO15" i="22" s="1"/>
  <c r="AH112" i="22" s="1"/>
  <c r="AM15" i="22" a="1"/>
  <c r="AM15" i="22" s="1"/>
  <c r="AH107" i="22" s="1"/>
  <c r="AE15" i="22"/>
  <c r="DQ14" i="22"/>
  <c r="DO14" i="22"/>
  <c r="DM14" i="22"/>
  <c r="DG14" i="22"/>
  <c r="DE14" i="22"/>
  <c r="DA14" i="22"/>
  <c r="CY14" i="22"/>
  <c r="CU14" i="22"/>
  <c r="CS14" i="22"/>
  <c r="CO14" i="22"/>
  <c r="CM14" i="22"/>
  <c r="CI14" i="22"/>
  <c r="CG14" i="22"/>
  <c r="CC14" i="22"/>
  <c r="CA14" i="22"/>
  <c r="BW14" i="22"/>
  <c r="BU14" i="22"/>
  <c r="BQ14" i="22"/>
  <c r="BO14" i="22"/>
  <c r="BK14" i="22"/>
  <c r="BI14" i="22"/>
  <c r="AO14" i="22" a="1"/>
  <c r="AO14" i="22" s="1"/>
  <c r="AM14" i="22" a="1"/>
  <c r="AM14" i="22" s="1"/>
  <c r="W14" i="22"/>
  <c r="U99" i="22" s="1"/>
  <c r="DQ13" i="22"/>
  <c r="DO13" i="22"/>
  <c r="DM13" i="22"/>
  <c r="DG13" i="22"/>
  <c r="DE13" i="22"/>
  <c r="DA13" i="22"/>
  <c r="CY13" i="22"/>
  <c r="CU13" i="22"/>
  <c r="CS13" i="22"/>
  <c r="CO13" i="22"/>
  <c r="CM13" i="22"/>
  <c r="CI13" i="22"/>
  <c r="CG13" i="22"/>
  <c r="CC13" i="22"/>
  <c r="CA13" i="22"/>
  <c r="BW13" i="22"/>
  <c r="BU13" i="22"/>
  <c r="BQ13" i="22"/>
  <c r="BO13" i="22"/>
  <c r="BK13" i="22"/>
  <c r="BI13" i="22"/>
  <c r="AO13" i="22" a="1"/>
  <c r="AO13" i="22" s="1"/>
  <c r="AG112" i="22" s="1"/>
  <c r="AG107" i="22"/>
  <c r="W13" i="22"/>
  <c r="AE13" i="22" s="1"/>
  <c r="DQ12" i="22"/>
  <c r="DO12" i="22"/>
  <c r="DM12" i="22"/>
  <c r="DG12" i="22"/>
  <c r="DE12" i="22"/>
  <c r="DA12" i="22"/>
  <c r="CY12" i="22"/>
  <c r="CU12" i="22"/>
  <c r="CS12" i="22"/>
  <c r="CO12" i="22"/>
  <c r="CM12" i="22"/>
  <c r="CI12" i="22"/>
  <c r="CG12" i="22"/>
  <c r="CC12" i="22"/>
  <c r="CA12" i="22"/>
  <c r="BW12" i="22"/>
  <c r="BU12" i="22"/>
  <c r="BQ12" i="22"/>
  <c r="BO12" i="22"/>
  <c r="BK12" i="22"/>
  <c r="AO12" i="22" a="1"/>
  <c r="AO12" i="22" s="1"/>
  <c r="AM12" i="22" a="1"/>
  <c r="AM12" i="22" s="1"/>
  <c r="AF107" i="22" s="1"/>
  <c r="W12" i="22"/>
  <c r="U98" i="22" s="1"/>
  <c r="K12" i="22"/>
  <c r="Y50" i="22" l="1"/>
  <c r="BM50" i="22" s="1"/>
  <c r="BN50" i="22" s="1"/>
  <c r="BL50" i="22" s="1"/>
  <c r="AE50" i="22"/>
  <c r="Y17" i="22"/>
  <c r="BM17" i="22" s="1"/>
  <c r="BN17" i="22" s="1"/>
  <c r="BL17" i="22" s="1"/>
  <c r="AB38" i="22"/>
  <c r="AD38" i="22" s="1"/>
  <c r="Y52" i="22"/>
  <c r="BM52" i="22" s="1"/>
  <c r="BS52" i="22" s="1"/>
  <c r="Y65" i="22"/>
  <c r="DP65" i="22" s="1"/>
  <c r="AB17" i="22"/>
  <c r="AD17" i="22" s="1"/>
  <c r="AB52" i="22"/>
  <c r="AD52" i="22" s="1"/>
  <c r="AE65" i="22"/>
  <c r="BM68" i="22"/>
  <c r="BN68" i="22" s="1"/>
  <c r="BM21" i="22"/>
  <c r="Y23" i="22"/>
  <c r="AE74" i="22"/>
  <c r="AB23" i="22"/>
  <c r="AD23" i="22" s="1"/>
  <c r="Y58" i="22"/>
  <c r="DP58" i="22" s="1"/>
  <c r="AB86" i="22"/>
  <c r="AD86" i="22" s="1"/>
  <c r="AB58" i="22"/>
  <c r="AD58" i="22" s="1"/>
  <c r="AB32" i="22"/>
  <c r="AD32" i="22" s="1"/>
  <c r="AB60" i="22"/>
  <c r="AD60" i="22" s="1"/>
  <c r="BM62" i="22"/>
  <c r="DP62" i="22"/>
  <c r="Y54" i="22"/>
  <c r="BM54" i="22" s="1"/>
  <c r="BN54" i="22" s="1"/>
  <c r="BL54" i="22" s="1"/>
  <c r="AB68" i="22"/>
  <c r="AD68" i="22" s="1"/>
  <c r="AB76" i="22"/>
  <c r="AD76" i="22" s="1"/>
  <c r="Y88" i="22"/>
  <c r="DP88" i="22" s="1"/>
  <c r="AB54" i="22"/>
  <c r="AD54" i="22" s="1"/>
  <c r="AE21" i="22"/>
  <c r="Y30" i="22"/>
  <c r="DP30" i="22" s="1"/>
  <c r="AE34" i="22"/>
  <c r="Y43" i="22"/>
  <c r="DP43" i="22" s="1"/>
  <c r="AE46" i="22"/>
  <c r="AB59" i="22"/>
  <c r="AD59" i="22" s="1"/>
  <c r="Y80" i="22"/>
  <c r="Y90" i="22"/>
  <c r="DP90" i="22" s="1"/>
  <c r="Y33" i="22"/>
  <c r="AB30" i="22"/>
  <c r="AD30" i="22" s="1"/>
  <c r="AE27" i="22"/>
  <c r="AB43" i="22"/>
  <c r="AD43" i="22" s="1"/>
  <c r="AB80" i="22"/>
  <c r="AD80" i="22" s="1"/>
  <c r="AB90" i="22"/>
  <c r="AD90" i="22" s="1"/>
  <c r="Y19" i="22"/>
  <c r="AB36" i="22"/>
  <c r="AD36" i="22" s="1"/>
  <c r="Y48" i="22"/>
  <c r="Y61" i="22"/>
  <c r="BM61" i="22" s="1"/>
  <c r="BN61" i="22" s="1"/>
  <c r="BL61" i="22" s="1"/>
  <c r="AB21" i="22"/>
  <c r="AD21" i="22" s="1"/>
  <c r="Y34" i="22"/>
  <c r="DP34" i="22" s="1"/>
  <c r="AB46" i="22"/>
  <c r="AD46" i="22" s="1"/>
  <c r="AE68" i="22"/>
  <c r="DP68" i="22"/>
  <c r="CO92" i="22"/>
  <c r="BM23" i="22"/>
  <c r="BN23" i="22" s="1"/>
  <c r="BL23" i="22" s="1"/>
  <c r="AB19" i="22"/>
  <c r="AD19" i="22" s="1"/>
  <c r="BM25" i="22"/>
  <c r="BN25" i="22" s="1"/>
  <c r="BL25" i="22" s="1"/>
  <c r="Y37" i="22"/>
  <c r="AB48" i="22"/>
  <c r="AD48" i="22" s="1"/>
  <c r="AB56" i="22"/>
  <c r="AD56" i="22" s="1"/>
  <c r="AB25" i="22"/>
  <c r="AD25" i="22" s="1"/>
  <c r="Y32" i="22"/>
  <c r="DP32" i="22" s="1"/>
  <c r="AB37" i="22"/>
  <c r="AD37" i="22" s="1"/>
  <c r="AE61" i="22"/>
  <c r="AB72" i="22"/>
  <c r="AD72" i="22" s="1"/>
  <c r="AB82" i="22"/>
  <c r="AD82" i="22" s="1"/>
  <c r="DO92" i="22"/>
  <c r="W99" i="22"/>
  <c r="W102" i="22" s="1"/>
  <c r="AF112" i="22"/>
  <c r="AJ112" i="22" s="1"/>
  <c r="Y15" i="22"/>
  <c r="BM15" i="22" s="1"/>
  <c r="BN15" i="22" s="1"/>
  <c r="BL15" i="22" s="1"/>
  <c r="BM110" i="22" s="1"/>
  <c r="BM112" i="22" s="1"/>
  <c r="AB15" i="22"/>
  <c r="AD15" i="22" s="1"/>
  <c r="AC102" i="22"/>
  <c r="V98" i="22"/>
  <c r="V102" i="22" s="1"/>
  <c r="BN112" i="22"/>
  <c r="BZ112" i="22"/>
  <c r="CL112" i="22"/>
  <c r="CX112" i="22"/>
  <c r="DJ112" i="22"/>
  <c r="Y13" i="22"/>
  <c r="BM13" i="22" s="1"/>
  <c r="BN13" i="22" s="1"/>
  <c r="BL13" i="22" s="1"/>
  <c r="BL109" i="22" s="1"/>
  <c r="BL112" i="22" s="1"/>
  <c r="AB13" i="22"/>
  <c r="AD13" i="22" s="1"/>
  <c r="AJ107" i="22"/>
  <c r="BT112" i="22"/>
  <c r="CF112" i="22"/>
  <c r="CR112" i="22"/>
  <c r="DD112" i="22"/>
  <c r="U102" i="22"/>
  <c r="AB102" i="22"/>
  <c r="AA102" i="22"/>
  <c r="DP60" i="22"/>
  <c r="BM60" i="22"/>
  <c r="BS60" i="22" s="1"/>
  <c r="BM56" i="22"/>
  <c r="BN56" i="22" s="1"/>
  <c r="BL56" i="22" s="1"/>
  <c r="DP56" i="22"/>
  <c r="AE25" i="22"/>
  <c r="Y29" i="22"/>
  <c r="AB31" i="22"/>
  <c r="AD31" i="22" s="1"/>
  <c r="Y44" i="22"/>
  <c r="DP50" i="22"/>
  <c r="Y63" i="22"/>
  <c r="AE66" i="22"/>
  <c r="AB84" i="22"/>
  <c r="AD84" i="22" s="1"/>
  <c r="AB88" i="22"/>
  <c r="AD88" i="22" s="1"/>
  <c r="AB29" i="22"/>
  <c r="AD29" i="22" s="1"/>
  <c r="AE36" i="22"/>
  <c r="AE60" i="22"/>
  <c r="AE72" i="22"/>
  <c r="AE76" i="22"/>
  <c r="AE82" i="22"/>
  <c r="Y35" i="22"/>
  <c r="DP35" i="22" s="1"/>
  <c r="AB40" i="22"/>
  <c r="AD40" i="22" s="1"/>
  <c r="AB62" i="22"/>
  <c r="AD62" i="22" s="1"/>
  <c r="Y67" i="22"/>
  <c r="BM67" i="22" s="1"/>
  <c r="BN67" i="22" s="1"/>
  <c r="BL67" i="22" s="1"/>
  <c r="Y74" i="22"/>
  <c r="BM74" i="22" s="1"/>
  <c r="BS74" i="22" s="1"/>
  <c r="Y83" i="22"/>
  <c r="BM83" i="22" s="1"/>
  <c r="BS83" i="22" s="1"/>
  <c r="AE84" i="22"/>
  <c r="AJ97" i="22"/>
  <c r="AO92" i="22"/>
  <c r="AR93" i="22" s="1"/>
  <c r="AB44" i="22"/>
  <c r="AD44" i="22" s="1"/>
  <c r="Y27" i="22"/>
  <c r="BM27" i="22" s="1"/>
  <c r="BN27" i="22" s="1"/>
  <c r="BL27" i="22" s="1"/>
  <c r="AB35" i="22"/>
  <c r="AD35" i="22" s="1"/>
  <c r="Y39" i="22"/>
  <c r="Y41" i="22"/>
  <c r="AE67" i="22"/>
  <c r="Y78" i="22"/>
  <c r="Y85" i="22"/>
  <c r="BM85" i="22" s="1"/>
  <c r="Y89" i="22"/>
  <c r="DQ92" i="22"/>
  <c r="BS25" i="22"/>
  <c r="BT25" i="22" s="1"/>
  <c r="AE56" i="22"/>
  <c r="AE63" i="22"/>
  <c r="AB39" i="22"/>
  <c r="AD39" i="22" s="1"/>
  <c r="AB41" i="22"/>
  <c r="AD41" i="22" s="1"/>
  <c r="AE62" i="22"/>
  <c r="AB78" i="22"/>
  <c r="AD78" i="22" s="1"/>
  <c r="AE83" i="22"/>
  <c r="Y86" i="22"/>
  <c r="DP86" i="22" s="1"/>
  <c r="BM58" i="22"/>
  <c r="BN58" i="22" s="1"/>
  <c r="BL58" i="22" s="1"/>
  <c r="AD102" i="22"/>
  <c r="BM19" i="22"/>
  <c r="BN19" i="22" s="1"/>
  <c r="BL19" i="22" s="1"/>
  <c r="AB33" i="22"/>
  <c r="AD33" i="22" s="1"/>
  <c r="Y38" i="22"/>
  <c r="DP38" i="22" s="1"/>
  <c r="Y87" i="22"/>
  <c r="BM87" i="22" s="1"/>
  <c r="AJ102" i="22"/>
  <c r="AE24" i="22"/>
  <c r="AB24" i="22"/>
  <c r="AD24" i="22" s="1"/>
  <c r="Y24" i="22"/>
  <c r="AE14" i="22"/>
  <c r="AB14" i="22"/>
  <c r="AD14" i="22" s="1"/>
  <c r="Y14" i="22"/>
  <c r="DM92" i="22"/>
  <c r="AE18" i="22"/>
  <c r="AB18" i="22"/>
  <c r="AD18" i="22" s="1"/>
  <c r="Y18" i="22"/>
  <c r="CU92" i="22"/>
  <c r="W92" i="22"/>
  <c r="AE12" i="22"/>
  <c r="AB12" i="22"/>
  <c r="Y12" i="22"/>
  <c r="BN21" i="22"/>
  <c r="BL21" i="22" s="1"/>
  <c r="AE20" i="22"/>
  <c r="AB20" i="22"/>
  <c r="AD20" i="22" s="1"/>
  <c r="Y20" i="22"/>
  <c r="AE26" i="22"/>
  <c r="AB26" i="22"/>
  <c r="AD26" i="22" s="1"/>
  <c r="Y26" i="22"/>
  <c r="AM92" i="22"/>
  <c r="AQ93" i="22" s="1"/>
  <c r="AE16" i="22"/>
  <c r="AB16" i="22"/>
  <c r="AD16" i="22" s="1"/>
  <c r="Y16" i="22"/>
  <c r="AE28" i="22"/>
  <c r="AB28" i="22"/>
  <c r="AD28" i="22" s="1"/>
  <c r="Y28" i="22"/>
  <c r="AE22" i="22"/>
  <c r="AB22" i="22"/>
  <c r="AD22" i="22" s="1"/>
  <c r="Y22" i="22"/>
  <c r="BS21" i="22"/>
  <c r="BY21" i="22" s="1"/>
  <c r="DP19" i="22"/>
  <c r="DP21" i="22"/>
  <c r="DP23" i="22"/>
  <c r="DP25" i="22"/>
  <c r="DP37" i="22"/>
  <c r="DA92" i="22"/>
  <c r="BS23" i="22"/>
  <c r="CI92" i="22"/>
  <c r="DP17" i="22"/>
  <c r="BQ92" i="22"/>
  <c r="Y31" i="22"/>
  <c r="BM33" i="22"/>
  <c r="BS33" i="22" s="1"/>
  <c r="AE45" i="22"/>
  <c r="Y45" i="22"/>
  <c r="AE51" i="22"/>
  <c r="AB51" i="22"/>
  <c r="AD51" i="22" s="1"/>
  <c r="CC92" i="22"/>
  <c r="BK92" i="22"/>
  <c r="DG92" i="22"/>
  <c r="DP33" i="22"/>
  <c r="AE49" i="22"/>
  <c r="AB49" i="22"/>
  <c r="AD49" i="22" s="1"/>
  <c r="Y49" i="22"/>
  <c r="BM51" i="22"/>
  <c r="BS51" i="22" s="1"/>
  <c r="DP51" i="22"/>
  <c r="BM36" i="22"/>
  <c r="BM37" i="22"/>
  <c r="BM47" i="22"/>
  <c r="DP47" i="22"/>
  <c r="BW92" i="22"/>
  <c r="AE42" i="22"/>
  <c r="AB42" i="22"/>
  <c r="AD42" i="22" s="1"/>
  <c r="BM46" i="22"/>
  <c r="BS46" i="22" s="1"/>
  <c r="BM42" i="22"/>
  <c r="DP48" i="22"/>
  <c r="BM48" i="22"/>
  <c r="AE53" i="22"/>
  <c r="AB53" i="22"/>
  <c r="AD53" i="22" s="1"/>
  <c r="Y70" i="22"/>
  <c r="AE70" i="22"/>
  <c r="AE47" i="22"/>
  <c r="AB47" i="22"/>
  <c r="AD47" i="22" s="1"/>
  <c r="Y53" i="22"/>
  <c r="AB70" i="22"/>
  <c r="AD70" i="22" s="1"/>
  <c r="AE55" i="22"/>
  <c r="AB55" i="22"/>
  <c r="AD55" i="22" s="1"/>
  <c r="Y55" i="22"/>
  <c r="Y64" i="22"/>
  <c r="AE64" i="22"/>
  <c r="Y40" i="22"/>
  <c r="AB64" i="22"/>
  <c r="AD64" i="22" s="1"/>
  <c r="AB69" i="22"/>
  <c r="AD69" i="22" s="1"/>
  <c r="AE69" i="22"/>
  <c r="Y69" i="22"/>
  <c r="AE71" i="22"/>
  <c r="AB71" i="22"/>
  <c r="AD71" i="22" s="1"/>
  <c r="Y57" i="22"/>
  <c r="Y71" i="22"/>
  <c r="BS50" i="22"/>
  <c r="BY50" i="22" s="1"/>
  <c r="AB57" i="22"/>
  <c r="AD57" i="22" s="1"/>
  <c r="Y59" i="22"/>
  <c r="BN62" i="22"/>
  <c r="BL62" i="22" s="1"/>
  <c r="DP66" i="22"/>
  <c r="DP78" i="22"/>
  <c r="BM78" i="22"/>
  <c r="BN60" i="22"/>
  <c r="BL60" i="22" s="1"/>
  <c r="AB66" i="22"/>
  <c r="AD66" i="22" s="1"/>
  <c r="BM66" i="22"/>
  <c r="BS68" i="22"/>
  <c r="BS62" i="22"/>
  <c r="BY62" i="22" s="1"/>
  <c r="DP63" i="22"/>
  <c r="BM63" i="22"/>
  <c r="BL68" i="22"/>
  <c r="AE73" i="22"/>
  <c r="AB73" i="22"/>
  <c r="AD73" i="22" s="1"/>
  <c r="Y73" i="22"/>
  <c r="DP80" i="22"/>
  <c r="BM80" i="22"/>
  <c r="BN83" i="22"/>
  <c r="BL83" i="22" s="1"/>
  <c r="AE75" i="22"/>
  <c r="AB75" i="22"/>
  <c r="AD75" i="22" s="1"/>
  <c r="Y75" i="22"/>
  <c r="DP76" i="22"/>
  <c r="BM76" i="22"/>
  <c r="BM77" i="22"/>
  <c r="DP77" i="22"/>
  <c r="BM79" i="22"/>
  <c r="DP79" i="22"/>
  <c r="DP72" i="22"/>
  <c r="BM72" i="22"/>
  <c r="AE77" i="22"/>
  <c r="AB77" i="22"/>
  <c r="AD77" i="22" s="1"/>
  <c r="AE81" i="22"/>
  <c r="AB81" i="22"/>
  <c r="AD81" i="22" s="1"/>
  <c r="BM81" i="22"/>
  <c r="DP81" i="22"/>
  <c r="DP82" i="22"/>
  <c r="BM82" i="22"/>
  <c r="DP83" i="22"/>
  <c r="DP84" i="22"/>
  <c r="AE79" i="22"/>
  <c r="AB79" i="22"/>
  <c r="AD79" i="22" s="1"/>
  <c r="BM84" i="22"/>
  <c r="BS84" i="22" s="1"/>
  <c r="AX93" i="22"/>
  <c r="X102" i="22"/>
  <c r="DP85" i="22"/>
  <c r="BM88" i="22"/>
  <c r="BC93" i="22"/>
  <c r="AZ93" i="22"/>
  <c r="BM86" i="22"/>
  <c r="BS86" i="22" s="1"/>
  <c r="BM90" i="22"/>
  <c r="BS90" i="22" s="1"/>
  <c r="Y91" i="22"/>
  <c r="AB85" i="22"/>
  <c r="AD85" i="22" s="1"/>
  <c r="AB87" i="22"/>
  <c r="AD87" i="22" s="1"/>
  <c r="AB89" i="22"/>
  <c r="AD89" i="22" s="1"/>
  <c r="DP89" i="22"/>
  <c r="AB91" i="22"/>
  <c r="AD91" i="22" s="1"/>
  <c r="AU93" i="22"/>
  <c r="BM89" i="22"/>
  <c r="BS89" i="22" s="1"/>
  <c r="BY83" i="22" l="1"/>
  <c r="CE83" i="22" s="1"/>
  <c r="BS54" i="22"/>
  <c r="BS17" i="22"/>
  <c r="BT17" i="22" s="1"/>
  <c r="BR17" i="22" s="1"/>
  <c r="BM65" i="22"/>
  <c r="BS65" i="22" s="1"/>
  <c r="CE65" i="22" s="1"/>
  <c r="CK65" i="22" s="1"/>
  <c r="CQ65" i="22" s="1"/>
  <c r="BM32" i="22"/>
  <c r="BM43" i="22"/>
  <c r="BN43" i="22" s="1"/>
  <c r="BL43" i="22" s="1"/>
  <c r="DP74" i="22"/>
  <c r="DP87" i="22"/>
  <c r="DP52" i="22"/>
  <c r="DP67" i="22"/>
  <c r="DP54" i="22"/>
  <c r="BS67" i="22"/>
  <c r="BY67" i="22" s="1"/>
  <c r="CE67" i="22" s="1"/>
  <c r="CF67" i="22" s="1"/>
  <c r="CD67" i="22" s="1"/>
  <c r="BM34" i="22"/>
  <c r="BM38" i="22"/>
  <c r="BN38" i="22" s="1"/>
  <c r="BL38" i="22" s="1"/>
  <c r="BS19" i="22"/>
  <c r="DP13" i="22"/>
  <c r="BY52" i="22"/>
  <c r="CE52" i="22" s="1"/>
  <c r="BS61" i="22"/>
  <c r="BY61" i="22" s="1"/>
  <c r="BM30" i="22"/>
  <c r="BN30" i="22" s="1"/>
  <c r="BL30" i="22" s="1"/>
  <c r="BR25" i="22"/>
  <c r="BN52" i="22"/>
  <c r="BL52" i="22" s="1"/>
  <c r="DP61" i="22"/>
  <c r="BM35" i="22"/>
  <c r="DP15" i="22"/>
  <c r="BS15" i="22"/>
  <c r="BY15" i="22" s="1"/>
  <c r="CE15" i="22" s="1"/>
  <c r="CK15" i="22" s="1"/>
  <c r="CQ15" i="22" s="1"/>
  <c r="AM93" i="22"/>
  <c r="AL93" i="22"/>
  <c r="AA103" i="22"/>
  <c r="BS13" i="22"/>
  <c r="BY13" i="22" s="1"/>
  <c r="U103" i="22"/>
  <c r="DP27" i="22"/>
  <c r="BS58" i="22"/>
  <c r="BY58" i="22" s="1"/>
  <c r="BZ58" i="22" s="1"/>
  <c r="BX58" i="22" s="1"/>
  <c r="BS56" i="22"/>
  <c r="BY25" i="22"/>
  <c r="CE25" i="22" s="1"/>
  <c r="CF25" i="22" s="1"/>
  <c r="CD25" i="22" s="1"/>
  <c r="DP44" i="22"/>
  <c r="BM44" i="22"/>
  <c r="BY74" i="22"/>
  <c r="CE74" i="22" s="1"/>
  <c r="BN74" i="22"/>
  <c r="BL74" i="22" s="1"/>
  <c r="BY19" i="22"/>
  <c r="BZ19" i="22" s="1"/>
  <c r="BX19" i="22" s="1"/>
  <c r="BT19" i="22"/>
  <c r="BR19" i="22" s="1"/>
  <c r="BS27" i="22"/>
  <c r="BT27" i="22" s="1"/>
  <c r="BR27" i="22" s="1"/>
  <c r="DP29" i="22"/>
  <c r="BM29" i="22"/>
  <c r="BM39" i="22"/>
  <c r="BS39" i="22" s="1"/>
  <c r="DP39" i="22"/>
  <c r="DP41" i="22"/>
  <c r="BM41" i="22"/>
  <c r="BT65" i="22"/>
  <c r="BR65" i="22" s="1"/>
  <c r="BY65" i="22"/>
  <c r="BM75" i="22"/>
  <c r="BS75" i="22" s="1"/>
  <c r="DP75" i="22"/>
  <c r="BM57" i="22"/>
  <c r="DP57" i="22"/>
  <c r="BN34" i="22"/>
  <c r="BL34" i="22" s="1"/>
  <c r="BT23" i="22"/>
  <c r="BR23" i="22" s="1"/>
  <c r="BM28" i="22"/>
  <c r="BS28" i="22" s="1"/>
  <c r="DP28" i="22"/>
  <c r="Y92" i="22"/>
  <c r="DP92" i="22" s="1"/>
  <c r="BM12" i="22"/>
  <c r="DP12" i="22"/>
  <c r="BM18" i="22"/>
  <c r="BS18" i="22" s="1"/>
  <c r="DP18" i="22"/>
  <c r="BM24" i="22"/>
  <c r="BS24" i="22" s="1"/>
  <c r="DP24" i="22"/>
  <c r="BY84" i="22"/>
  <c r="BM71" i="22"/>
  <c r="BS71" i="22" s="1"/>
  <c r="DP71" i="22"/>
  <c r="BM40" i="22"/>
  <c r="DP40" i="22"/>
  <c r="BS63" i="22"/>
  <c r="BN36" i="22"/>
  <c r="BL36" i="22" s="1"/>
  <c r="BS36" i="22"/>
  <c r="BY51" i="22"/>
  <c r="BM49" i="22"/>
  <c r="DP49" i="22"/>
  <c r="BM45" i="22"/>
  <c r="BS45" i="22" s="1"/>
  <c r="DP45" i="22"/>
  <c r="BY33" i="22"/>
  <c r="BN33" i="22"/>
  <c r="BL33" i="22" s="1"/>
  <c r="BM22" i="22"/>
  <c r="DP22" i="22"/>
  <c r="BM20" i="22"/>
  <c r="BS20" i="22" s="1"/>
  <c r="DP20" i="22"/>
  <c r="AB92" i="22"/>
  <c r="AD12" i="22"/>
  <c r="AD92" i="22" s="1"/>
  <c r="BN85" i="22"/>
  <c r="BL85" i="22" s="1"/>
  <c r="BN47" i="22"/>
  <c r="BL47" i="22" s="1"/>
  <c r="BZ21" i="22"/>
  <c r="BX21" i="22" s="1"/>
  <c r="BT21" i="22"/>
  <c r="BR21" i="22" s="1"/>
  <c r="BY90" i="22"/>
  <c r="CE90" i="22" s="1"/>
  <c r="BM91" i="22"/>
  <c r="BS91" i="22" s="1"/>
  <c r="DP91" i="22"/>
  <c r="BS77" i="22"/>
  <c r="BS76" i="22"/>
  <c r="BN76" i="22"/>
  <c r="BL76" i="22" s="1"/>
  <c r="BM73" i="22"/>
  <c r="BS73" i="22" s="1"/>
  <c r="DP73" i="22"/>
  <c r="BY63" i="22"/>
  <c r="BS66" i="22"/>
  <c r="BS37" i="22"/>
  <c r="BY37" i="22" s="1"/>
  <c r="BT33" i="22"/>
  <c r="BR33" i="22" s="1"/>
  <c r="AE92" i="22"/>
  <c r="BT68" i="22"/>
  <c r="BR68" i="22" s="1"/>
  <c r="BM59" i="22"/>
  <c r="BS59" i="22" s="1"/>
  <c r="DP59" i="22"/>
  <c r="BZ52" i="22"/>
  <c r="BX52" i="22" s="1"/>
  <c r="BN89" i="22"/>
  <c r="BL89" i="22" s="1"/>
  <c r="BY89" i="22"/>
  <c r="BS72" i="22"/>
  <c r="BY72" i="22" s="1"/>
  <c r="BN72" i="22"/>
  <c r="BL72" i="22" s="1"/>
  <c r="BZ62" i="22"/>
  <c r="BX62" i="22" s="1"/>
  <c r="BN66" i="22"/>
  <c r="BL66" i="22" s="1"/>
  <c r="BN78" i="22"/>
  <c r="BL78" i="22" s="1"/>
  <c r="BM55" i="22"/>
  <c r="BS55" i="22" s="1"/>
  <c r="DP55" i="22"/>
  <c r="BN48" i="22"/>
  <c r="BL48" i="22" s="1"/>
  <c r="BS48" i="22"/>
  <c r="BS42" i="22"/>
  <c r="BY42" i="22" s="1"/>
  <c r="BS32" i="22"/>
  <c r="BN32" i="22"/>
  <c r="BL32" i="22" s="1"/>
  <c r="BN86" i="22"/>
  <c r="BL86" i="22" s="1"/>
  <c r="BN81" i="22"/>
  <c r="BL81" i="22" s="1"/>
  <c r="BS81" i="22"/>
  <c r="BN80" i="22"/>
  <c r="BL80" i="22" s="1"/>
  <c r="BS80" i="22"/>
  <c r="BZ74" i="22"/>
  <c r="BX74" i="22" s="1"/>
  <c r="BM53" i="22"/>
  <c r="BS53" i="22" s="1"/>
  <c r="BY53" i="22" s="1"/>
  <c r="DP53" i="22"/>
  <c r="BT74" i="22"/>
  <c r="BR74" i="22" s="1"/>
  <c r="BS47" i="22"/>
  <c r="BT51" i="22"/>
  <c r="BR51" i="22" s="1"/>
  <c r="BM16" i="22"/>
  <c r="BS16" i="22" s="1"/>
  <c r="DP16" i="22"/>
  <c r="BN87" i="22"/>
  <c r="BL87" i="22" s="1"/>
  <c r="BT89" i="22"/>
  <c r="BR89" i="22" s="1"/>
  <c r="BT90" i="22"/>
  <c r="BR90" i="22" s="1"/>
  <c r="BN79" i="22"/>
  <c r="BL79" i="22" s="1"/>
  <c r="BT52" i="22"/>
  <c r="BR52" i="22" s="1"/>
  <c r="BS87" i="22"/>
  <c r="BY87" i="22" s="1"/>
  <c r="CE87" i="22" s="1"/>
  <c r="BN84" i="22"/>
  <c r="BL84" i="22" s="1"/>
  <c r="BT83" i="22"/>
  <c r="BR83" i="22" s="1"/>
  <c r="BT62" i="22"/>
  <c r="BR62" i="22" s="1"/>
  <c r="BS78" i="22"/>
  <c r="CE50" i="22"/>
  <c r="BT50" i="22"/>
  <c r="BR50" i="22" s="1"/>
  <c r="DP69" i="22"/>
  <c r="BM69" i="22"/>
  <c r="BM64" i="22"/>
  <c r="DP64" i="22"/>
  <c r="BN46" i="22"/>
  <c r="BL46" i="22" s="1"/>
  <c r="BY46" i="22"/>
  <c r="CE46" i="22" s="1"/>
  <c r="BT61" i="22"/>
  <c r="BR61" i="22" s="1"/>
  <c r="BS38" i="22"/>
  <c r="BS35" i="22"/>
  <c r="BY35" i="22" s="1"/>
  <c r="BM26" i="22"/>
  <c r="BS26" i="22" s="1"/>
  <c r="DP26" i="22"/>
  <c r="BT86" i="22"/>
  <c r="BR86" i="22" s="1"/>
  <c r="BT84" i="22"/>
  <c r="BR84" i="22" s="1"/>
  <c r="BS82" i="22"/>
  <c r="BN82" i="22"/>
  <c r="BL82" i="22" s="1"/>
  <c r="BN77" i="22"/>
  <c r="BL77" i="22" s="1"/>
  <c r="BN63" i="22"/>
  <c r="BL63" i="22" s="1"/>
  <c r="BT60" i="22"/>
  <c r="BR60" i="22" s="1"/>
  <c r="BY68" i="22"/>
  <c r="BZ67" i="22"/>
  <c r="BX67" i="22" s="1"/>
  <c r="CE62" i="22"/>
  <c r="BN65" i="22"/>
  <c r="BL65" i="22" s="1"/>
  <c r="BT54" i="22"/>
  <c r="BR54" i="22" s="1"/>
  <c r="BY54" i="22"/>
  <c r="CE54" i="22" s="1"/>
  <c r="BN42" i="22"/>
  <c r="BL42" i="22" s="1"/>
  <c r="BN35" i="22"/>
  <c r="BL35" i="22" s="1"/>
  <c r="BN51" i="22"/>
  <c r="BL51" i="22" s="1"/>
  <c r="BS34" i="22"/>
  <c r="BY34" i="22" s="1"/>
  <c r="BY60" i="22"/>
  <c r="CE21" i="22"/>
  <c r="CK21" i="22" s="1"/>
  <c r="BM14" i="22"/>
  <c r="DP14" i="22"/>
  <c r="BN88" i="22"/>
  <c r="BL88" i="22" s="1"/>
  <c r="BS88" i="22"/>
  <c r="BN90" i="22"/>
  <c r="BL90" i="22" s="1"/>
  <c r="BY86" i="22"/>
  <c r="BS79" i="22"/>
  <c r="BS85" i="22"/>
  <c r="CK67" i="22"/>
  <c r="DP70" i="22"/>
  <c r="BM70" i="22"/>
  <c r="BZ50" i="22"/>
  <c r="BX50" i="22" s="1"/>
  <c r="BT46" i="22"/>
  <c r="BR46" i="22" s="1"/>
  <c r="BN37" i="22"/>
  <c r="BL37" i="22" s="1"/>
  <c r="BY23" i="22"/>
  <c r="CE23" i="22" s="1"/>
  <c r="BM31" i="22"/>
  <c r="BS31" i="22" s="1"/>
  <c r="DP31" i="22"/>
  <c r="BZ83" i="22" l="1"/>
  <c r="BX83" i="22" s="1"/>
  <c r="BT67" i="22"/>
  <c r="BR67" i="22" s="1"/>
  <c r="CK83" i="22"/>
  <c r="CL83" i="22" s="1"/>
  <c r="CJ83" i="22" s="1"/>
  <c r="CF83" i="22"/>
  <c r="CD83" i="22" s="1"/>
  <c r="BS43" i="22"/>
  <c r="BY17" i="22"/>
  <c r="CE17" i="22" s="1"/>
  <c r="CF17" i="22" s="1"/>
  <c r="CD17" i="22" s="1"/>
  <c r="BS30" i="22"/>
  <c r="BY30" i="22" s="1"/>
  <c r="BZ25" i="22"/>
  <c r="BX25" i="22" s="1"/>
  <c r="CE58" i="22"/>
  <c r="CF58" i="22" s="1"/>
  <c r="CD58" i="22" s="1"/>
  <c r="BY75" i="22"/>
  <c r="CE75" i="22" s="1"/>
  <c r="CK75" i="22" s="1"/>
  <c r="CE61" i="22"/>
  <c r="CK61" i="22" s="1"/>
  <c r="BZ61" i="22"/>
  <c r="BX61" i="22" s="1"/>
  <c r="CF74" i="22"/>
  <c r="CD74" i="22" s="1"/>
  <c r="CK74" i="22"/>
  <c r="BZ15" i="22"/>
  <c r="BX15" i="22" s="1"/>
  <c r="BY110" i="22" s="1"/>
  <c r="BY112" i="22" s="1"/>
  <c r="CF15" i="22"/>
  <c r="CD15" i="22" s="1"/>
  <c r="CE110" i="22" s="1"/>
  <c r="CE112" i="22" s="1"/>
  <c r="BT15" i="22"/>
  <c r="BR15" i="22" s="1"/>
  <c r="BS110" i="22" s="1"/>
  <c r="BS112" i="22" s="1"/>
  <c r="CE13" i="22"/>
  <c r="BZ13" i="22"/>
  <c r="BX13" i="22" s="1"/>
  <c r="BX109" i="22" s="1"/>
  <c r="BX112" i="22" s="1"/>
  <c r="BT13" i="22"/>
  <c r="BR13" i="22" s="1"/>
  <c r="BR109" i="22" s="1"/>
  <c r="BR112" i="22" s="1"/>
  <c r="CK17" i="22"/>
  <c r="CQ17" i="22" s="1"/>
  <c r="BT39" i="22"/>
  <c r="BR39" i="22" s="1"/>
  <c r="BY56" i="22"/>
  <c r="BT56" i="22"/>
  <c r="BR56" i="22" s="1"/>
  <c r="CK62" i="22"/>
  <c r="CQ62" i="22" s="1"/>
  <c r="BY91" i="22"/>
  <c r="CE91" i="22" s="1"/>
  <c r="CF91" i="22" s="1"/>
  <c r="CD91" i="22" s="1"/>
  <c r="BY20" i="22"/>
  <c r="CE20" i="22" s="1"/>
  <c r="BS44" i="22"/>
  <c r="BN44" i="22"/>
  <c r="BL44" i="22" s="1"/>
  <c r="BT58" i="22"/>
  <c r="BR58" i="22" s="1"/>
  <c r="BN29" i="22"/>
  <c r="BL29" i="22" s="1"/>
  <c r="BS29" i="22"/>
  <c r="BY29" i="22" s="1"/>
  <c r="BY16" i="22"/>
  <c r="BZ16" i="22" s="1"/>
  <c r="BX16" i="22" s="1"/>
  <c r="BN41" i="22"/>
  <c r="BL41" i="22" s="1"/>
  <c r="BS41" i="22"/>
  <c r="BY27" i="22"/>
  <c r="CE27" i="22" s="1"/>
  <c r="BY18" i="22"/>
  <c r="CE18" i="22" s="1"/>
  <c r="CF18" i="22" s="1"/>
  <c r="CD18" i="22" s="1"/>
  <c r="CK25" i="22"/>
  <c r="CQ25" i="22" s="1"/>
  <c r="CW25" i="22" s="1"/>
  <c r="BY39" i="22"/>
  <c r="BZ39" i="22" s="1"/>
  <c r="BX39" i="22" s="1"/>
  <c r="CE19" i="22"/>
  <c r="BY48" i="22"/>
  <c r="CE48" i="22" s="1"/>
  <c r="BY26" i="22"/>
  <c r="CE26" i="22" s="1"/>
  <c r="BN39" i="22"/>
  <c r="BL39" i="22" s="1"/>
  <c r="BT24" i="22"/>
  <c r="BR24" i="22" s="1"/>
  <c r="BY24" i="22"/>
  <c r="BZ42" i="22"/>
  <c r="BX42" i="22" s="1"/>
  <c r="BZ35" i="22"/>
  <c r="BX35" i="22" s="1"/>
  <c r="CE35" i="22"/>
  <c r="CK35" i="22" s="1"/>
  <c r="BN14" i="22"/>
  <c r="BL14" i="22" s="1"/>
  <c r="BK110" i="22" s="1"/>
  <c r="BS14" i="22"/>
  <c r="BY14" i="22" s="1"/>
  <c r="BT80" i="22"/>
  <c r="BR80" i="22" s="1"/>
  <c r="BY80" i="22"/>
  <c r="CF87" i="22"/>
  <c r="CD87" i="22" s="1"/>
  <c r="BZ37" i="22"/>
  <c r="BX37" i="22" s="1"/>
  <c r="BT31" i="22"/>
  <c r="BR31" i="22" s="1"/>
  <c r="BY31" i="22"/>
  <c r="CL21" i="22"/>
  <c r="CJ21" i="22" s="1"/>
  <c r="CQ21" i="22"/>
  <c r="CW21" i="22" s="1"/>
  <c r="CL67" i="22"/>
  <c r="CJ67" i="22" s="1"/>
  <c r="CQ67" i="22"/>
  <c r="CW67" i="22" s="1"/>
  <c r="BZ34" i="22"/>
  <c r="BX34" i="22" s="1"/>
  <c r="BT78" i="22"/>
  <c r="BR78" i="22" s="1"/>
  <c r="BY78" i="22"/>
  <c r="CF23" i="22"/>
  <c r="CD23" i="22" s="1"/>
  <c r="BN70" i="22"/>
  <c r="BL70" i="22" s="1"/>
  <c r="BS70" i="22"/>
  <c r="BY70" i="22" s="1"/>
  <c r="BZ53" i="22"/>
  <c r="BX53" i="22" s="1"/>
  <c r="BY45" i="22"/>
  <c r="BT71" i="22"/>
  <c r="BR71" i="22" s="1"/>
  <c r="BY28" i="22"/>
  <c r="CR15" i="22"/>
  <c r="CP15" i="22" s="1"/>
  <c r="CQ110" i="22" s="1"/>
  <c r="CQ112" i="22" s="1"/>
  <c r="BT42" i="22"/>
  <c r="BR42" i="22" s="1"/>
  <c r="BT72" i="22"/>
  <c r="BR72" i="22" s="1"/>
  <c r="CE72" i="22"/>
  <c r="BT66" i="22"/>
  <c r="BR66" i="22" s="1"/>
  <c r="BY66" i="22"/>
  <c r="BT73" i="22"/>
  <c r="BR73" i="22" s="1"/>
  <c r="CF61" i="22"/>
  <c r="CD61" i="22" s="1"/>
  <c r="BZ60" i="22"/>
  <c r="BX60" i="22" s="1"/>
  <c r="CF65" i="22"/>
  <c r="CD65" i="22" s="1"/>
  <c r="BT38" i="22"/>
  <c r="BR38" i="22" s="1"/>
  <c r="BY38" i="22"/>
  <c r="BS69" i="22"/>
  <c r="BT47" i="22"/>
  <c r="BR47" i="22" s="1"/>
  <c r="BT48" i="22"/>
  <c r="BR48" i="22" s="1"/>
  <c r="BZ89" i="22"/>
  <c r="BX89" i="22" s="1"/>
  <c r="CE89" i="22"/>
  <c r="CK89" i="22" s="1"/>
  <c r="CQ89" i="22" s="1"/>
  <c r="CW89" i="22" s="1"/>
  <c r="BN59" i="22"/>
  <c r="BL59" i="22" s="1"/>
  <c r="BN91" i="22"/>
  <c r="BL91" i="22" s="1"/>
  <c r="BN45" i="22"/>
  <c r="BL45" i="22" s="1"/>
  <c r="BN18" i="22"/>
  <c r="BL18" i="22" s="1"/>
  <c r="CL15" i="22"/>
  <c r="CJ15" i="22" s="1"/>
  <c r="CK110" i="22" s="1"/>
  <c r="CK112" i="22" s="1"/>
  <c r="BM92" i="22"/>
  <c r="BN12" i="22"/>
  <c r="BL12" i="22" s="1"/>
  <c r="BK109" i="22" s="1"/>
  <c r="BZ86" i="22"/>
  <c r="BX86" i="22" s="1"/>
  <c r="CW15" i="22"/>
  <c r="DC15" i="22" s="1"/>
  <c r="CF52" i="22"/>
  <c r="CD52" i="22" s="1"/>
  <c r="BZ87" i="22"/>
  <c r="BX87" i="22" s="1"/>
  <c r="BT30" i="22"/>
  <c r="BR30" i="22" s="1"/>
  <c r="CE30" i="22"/>
  <c r="BT53" i="22"/>
  <c r="BR53" i="22" s="1"/>
  <c r="BY82" i="22"/>
  <c r="CE82" i="22" s="1"/>
  <c r="CK82" i="22" s="1"/>
  <c r="BT59" i="22"/>
  <c r="BR59" i="22" s="1"/>
  <c r="BZ63" i="22"/>
  <c r="BX63" i="22" s="1"/>
  <c r="BT76" i="22"/>
  <c r="BR76" i="22" s="1"/>
  <c r="BY76" i="22"/>
  <c r="BN22" i="22"/>
  <c r="BL22" i="22" s="1"/>
  <c r="BT45" i="22"/>
  <c r="BR45" i="22" s="1"/>
  <c r="BT36" i="22"/>
  <c r="BR36" i="22" s="1"/>
  <c r="BY36" i="22"/>
  <c r="BN40" i="22"/>
  <c r="BL40" i="22" s="1"/>
  <c r="BZ84" i="22"/>
  <c r="BX84" i="22" s="1"/>
  <c r="CE84" i="22"/>
  <c r="CK84" i="22" s="1"/>
  <c r="BN57" i="22"/>
  <c r="BL57" i="22" s="1"/>
  <c r="BZ65" i="22"/>
  <c r="BX65" i="22" s="1"/>
  <c r="CF46" i="22"/>
  <c r="CD46" i="22" s="1"/>
  <c r="BZ51" i="22"/>
  <c r="BX51" i="22" s="1"/>
  <c r="BT28" i="22"/>
  <c r="BR28" i="22" s="1"/>
  <c r="CE51" i="22"/>
  <c r="BZ68" i="22"/>
  <c r="BX68" i="22" s="1"/>
  <c r="BZ46" i="22"/>
  <c r="BX46" i="22" s="1"/>
  <c r="CK52" i="22"/>
  <c r="BT79" i="22"/>
  <c r="BR79" i="22" s="1"/>
  <c r="BY79" i="22"/>
  <c r="BT88" i="22"/>
  <c r="BR88" i="22" s="1"/>
  <c r="BT34" i="22"/>
  <c r="BR34" i="22" s="1"/>
  <c r="BY85" i="22"/>
  <c r="CE86" i="22"/>
  <c r="CK86" i="22" s="1"/>
  <c r="CE53" i="22"/>
  <c r="BN55" i="22"/>
  <c r="BL55" i="22" s="1"/>
  <c r="BY59" i="22"/>
  <c r="CE59" i="22" s="1"/>
  <c r="CK59" i="22" s="1"/>
  <c r="CK91" i="22"/>
  <c r="CQ91" i="22" s="1"/>
  <c r="BZ90" i="22"/>
  <c r="BX90" i="22" s="1"/>
  <c r="BT20" i="22"/>
  <c r="BR20" i="22" s="1"/>
  <c r="BZ33" i="22"/>
  <c r="BX33" i="22" s="1"/>
  <c r="CE33" i="22"/>
  <c r="BS40" i="22"/>
  <c r="BY40" i="22" s="1"/>
  <c r="BY88" i="22"/>
  <c r="CE88" i="22" s="1"/>
  <c r="CE34" i="22"/>
  <c r="CK34" i="22" s="1"/>
  <c r="CQ34" i="22" s="1"/>
  <c r="CL25" i="22"/>
  <c r="CJ25" i="22" s="1"/>
  <c r="CW65" i="22"/>
  <c r="BZ72" i="22"/>
  <c r="BX72" i="22" s="1"/>
  <c r="BT55" i="22"/>
  <c r="BR55" i="22" s="1"/>
  <c r="BN64" i="22"/>
  <c r="BL64" i="22" s="1"/>
  <c r="BZ23" i="22"/>
  <c r="BX23" i="22" s="1"/>
  <c r="CR65" i="22"/>
  <c r="CP65" i="22" s="1"/>
  <c r="BZ54" i="22"/>
  <c r="BX54" i="22" s="1"/>
  <c r="CK54" i="22"/>
  <c r="CQ54" i="22" s="1"/>
  <c r="CF62" i="22"/>
  <c r="CD62" i="22" s="1"/>
  <c r="CE60" i="22"/>
  <c r="CE68" i="22"/>
  <c r="CK68" i="22" s="1"/>
  <c r="BN69" i="22"/>
  <c r="BL69" i="22" s="1"/>
  <c r="CF50" i="22"/>
  <c r="CD50" i="22" s="1"/>
  <c r="CK50" i="22"/>
  <c r="CQ50" i="22" s="1"/>
  <c r="BN16" i="22"/>
  <c r="BL16" i="22" s="1"/>
  <c r="BN53" i="22"/>
  <c r="BL53" i="22" s="1"/>
  <c r="BT81" i="22"/>
  <c r="BR81" i="22" s="1"/>
  <c r="BY81" i="22"/>
  <c r="BT43" i="22"/>
  <c r="BR43" i="22" s="1"/>
  <c r="BY43" i="22"/>
  <c r="CE43" i="22" s="1"/>
  <c r="BT77" i="22"/>
  <c r="BR77" i="22" s="1"/>
  <c r="BY77" i="22"/>
  <c r="BT91" i="22"/>
  <c r="BR91" i="22" s="1"/>
  <c r="CK90" i="22"/>
  <c r="BS49" i="22"/>
  <c r="BY49" i="22" s="1"/>
  <c r="BT63" i="22"/>
  <c r="BR63" i="22" s="1"/>
  <c r="BN71" i="22"/>
  <c r="BL71" i="22" s="1"/>
  <c r="CK87" i="22"/>
  <c r="CQ87" i="22" s="1"/>
  <c r="BN24" i="22"/>
  <c r="BL24" i="22" s="1"/>
  <c r="BT18" i="22"/>
  <c r="BR18" i="22" s="1"/>
  <c r="BY47" i="22"/>
  <c r="DC25" i="22"/>
  <c r="BT26" i="22"/>
  <c r="BR26" i="22" s="1"/>
  <c r="CL74" i="22"/>
  <c r="BT82" i="22"/>
  <c r="BR82" i="22" s="1"/>
  <c r="BN31" i="22"/>
  <c r="BL31" i="22" s="1"/>
  <c r="CL65" i="22"/>
  <c r="CJ65" i="22" s="1"/>
  <c r="BT85" i="22"/>
  <c r="BR85" i="22" s="1"/>
  <c r="CF90" i="22"/>
  <c r="CD90" i="22" s="1"/>
  <c r="BN26" i="22"/>
  <c r="BL26" i="22" s="1"/>
  <c r="BT35" i="22"/>
  <c r="BR35" i="22" s="1"/>
  <c r="BT37" i="22"/>
  <c r="BR37" i="22" s="1"/>
  <c r="CE37" i="22"/>
  <c r="BN73" i="22"/>
  <c r="BL73" i="22" s="1"/>
  <c r="CE45" i="22"/>
  <c r="CQ74" i="22"/>
  <c r="CE63" i="22"/>
  <c r="CK23" i="22"/>
  <c r="BN28" i="22"/>
  <c r="BL28" i="22" s="1"/>
  <c r="BS57" i="22"/>
  <c r="BY57" i="22" s="1"/>
  <c r="CF54" i="22"/>
  <c r="CD54" i="22" s="1"/>
  <c r="BT16" i="22"/>
  <c r="BR16" i="22" s="1"/>
  <c r="BZ30" i="22"/>
  <c r="BX30" i="22" s="1"/>
  <c r="CF21" i="22"/>
  <c r="CD21" i="22" s="1"/>
  <c r="BS64" i="22"/>
  <c r="BY64" i="22" s="1"/>
  <c r="BT87" i="22"/>
  <c r="BR87" i="22" s="1"/>
  <c r="BT32" i="22"/>
  <c r="BR32" i="22" s="1"/>
  <c r="BY32" i="22"/>
  <c r="BY55" i="22"/>
  <c r="CE42" i="22"/>
  <c r="BY73" i="22"/>
  <c r="BN20" i="22"/>
  <c r="BL20" i="22"/>
  <c r="BS22" i="22"/>
  <c r="BN49" i="22"/>
  <c r="BL49" i="22" s="1"/>
  <c r="CK46" i="22"/>
  <c r="CQ46" i="22" s="1"/>
  <c r="BY71" i="22"/>
  <c r="BS12" i="22"/>
  <c r="BY12" i="22" s="1"/>
  <c r="BT75" i="22"/>
  <c r="BR75" i="22" s="1"/>
  <c r="BN75" i="22"/>
  <c r="BL75" i="22" s="1"/>
  <c r="BZ75" i="22" l="1"/>
  <c r="BX75" i="22" s="1"/>
  <c r="BZ91" i="22"/>
  <c r="BX91" i="22" s="1"/>
  <c r="CK58" i="22"/>
  <c r="CQ83" i="22"/>
  <c r="CW83" i="22" s="1"/>
  <c r="CJ74" i="22"/>
  <c r="CR25" i="22"/>
  <c r="CP25" i="22" s="1"/>
  <c r="BZ17" i="22"/>
  <c r="BX17" i="22" s="1"/>
  <c r="BZ18" i="22"/>
  <c r="BX18" i="22" s="1"/>
  <c r="CL17" i="22"/>
  <c r="CJ17" i="22" s="1"/>
  <c r="CE16" i="22"/>
  <c r="CK16" i="22" s="1"/>
  <c r="BZ20" i="22"/>
  <c r="BX20" i="22" s="1"/>
  <c r="CL62" i="22"/>
  <c r="CJ62" i="22" s="1"/>
  <c r="CQ75" i="22"/>
  <c r="CL75" i="22"/>
  <c r="CJ75" i="22" s="1"/>
  <c r="CL61" i="22"/>
  <c r="CJ61" i="22" s="1"/>
  <c r="CQ61" i="22"/>
  <c r="CR61" i="22" s="1"/>
  <c r="CP61" i="22" s="1"/>
  <c r="CW54" i="22"/>
  <c r="BZ26" i="22"/>
  <c r="BX26" i="22" s="1"/>
  <c r="CR83" i="22"/>
  <c r="CP83" i="22" s="1"/>
  <c r="CF75" i="22"/>
  <c r="CD75" i="22" s="1"/>
  <c r="CW50" i="22"/>
  <c r="BK112" i="22"/>
  <c r="BK113" i="22" s="1"/>
  <c r="CF13" i="22"/>
  <c r="CD13" i="22" s="1"/>
  <c r="CD109" i="22" s="1"/>
  <c r="CD112" i="22" s="1"/>
  <c r="CK13" i="22"/>
  <c r="BZ29" i="22"/>
  <c r="BX29" i="22" s="1"/>
  <c r="CR62" i="22"/>
  <c r="CP62" i="22" s="1"/>
  <c r="CW62" i="22"/>
  <c r="DC62" i="22" s="1"/>
  <c r="CF26" i="22"/>
  <c r="CD26" i="22" s="1"/>
  <c r="CK26" i="22"/>
  <c r="CF48" i="22"/>
  <c r="CD48" i="22" s="1"/>
  <c r="CK48" i="22"/>
  <c r="CL48" i="22" s="1"/>
  <c r="CQ48" i="22" s="1"/>
  <c r="CR17" i="22"/>
  <c r="CP17" i="22" s="1"/>
  <c r="CX25" i="22"/>
  <c r="CV25" i="22" s="1"/>
  <c r="CK19" i="22"/>
  <c r="CF19" i="22"/>
  <c r="CD19" i="22" s="1"/>
  <c r="BT41" i="22"/>
  <c r="BR41" i="22" s="1"/>
  <c r="BY41" i="22"/>
  <c r="CQ59" i="22"/>
  <c r="CR59" i="22" s="1"/>
  <c r="CP59" i="22" s="1"/>
  <c r="BZ48" i="22"/>
  <c r="BX48" i="22" s="1"/>
  <c r="CQ58" i="22"/>
  <c r="CW58" i="22" s="1"/>
  <c r="CL58" i="22"/>
  <c r="CJ58" i="22" s="1"/>
  <c r="CE56" i="22"/>
  <c r="BZ56" i="22"/>
  <c r="BX56" i="22" s="1"/>
  <c r="CQ35" i="22"/>
  <c r="CR35" i="22" s="1"/>
  <c r="CW35" i="22" s="1"/>
  <c r="DC35" i="22" s="1"/>
  <c r="DI35" i="22" s="1"/>
  <c r="BY44" i="22"/>
  <c r="BT44" i="22"/>
  <c r="BR44" i="22" s="1"/>
  <c r="CK18" i="22"/>
  <c r="CW17" i="22"/>
  <c r="CX17" i="22" s="1"/>
  <c r="CV17" i="22" s="1"/>
  <c r="BZ27" i="22"/>
  <c r="BX27" i="22" s="1"/>
  <c r="CE29" i="22"/>
  <c r="CF29" i="22" s="1"/>
  <c r="CD29" i="22" s="1"/>
  <c r="BT29" i="22"/>
  <c r="BR29" i="22" s="1"/>
  <c r="CE39" i="22"/>
  <c r="CK39" i="22" s="1"/>
  <c r="CK27" i="22"/>
  <c r="CF27" i="22"/>
  <c r="CD27" i="22" s="1"/>
  <c r="CR46" i="22"/>
  <c r="CP46" i="22" s="1"/>
  <c r="CX89" i="22"/>
  <c r="CV89" i="22" s="1"/>
  <c r="BZ49" i="22"/>
  <c r="BX49" i="22" s="1"/>
  <c r="CR91" i="22"/>
  <c r="CP91" i="22" s="1"/>
  <c r="CW91" i="22"/>
  <c r="DC91" i="22" s="1"/>
  <c r="CX21" i="22"/>
  <c r="CV21" i="22" s="1"/>
  <c r="DC21" i="22"/>
  <c r="DI21" i="22" s="1"/>
  <c r="CR34" i="22"/>
  <c r="CP34" i="22" s="1"/>
  <c r="BZ64" i="22"/>
  <c r="BX64" i="22" s="1"/>
  <c r="CE64" i="22"/>
  <c r="CK64" i="22" s="1"/>
  <c r="BZ57" i="22"/>
  <c r="BX57" i="22" s="1"/>
  <c r="CR87" i="22"/>
  <c r="CP87" i="22" s="1"/>
  <c r="CF20" i="22"/>
  <c r="CD20" i="22" s="1"/>
  <c r="CF42" i="22"/>
  <c r="CD42" i="22" s="1"/>
  <c r="DD15" i="22"/>
  <c r="DB15" i="22" s="1"/>
  <c r="DC110" i="22" s="1"/>
  <c r="DC112" i="22" s="1"/>
  <c r="BT57" i="22"/>
  <c r="BR57" i="22" s="1"/>
  <c r="CF63" i="22"/>
  <c r="CD63" i="22" s="1"/>
  <c r="CR54" i="22"/>
  <c r="CP54" i="22" s="1"/>
  <c r="DD25" i="22"/>
  <c r="DB25" i="22" s="1"/>
  <c r="BZ88" i="22"/>
  <c r="BX88" i="22" s="1"/>
  <c r="CF33" i="22"/>
  <c r="CD33" i="22" s="1"/>
  <c r="CF86" i="22"/>
  <c r="CD86" i="22" s="1"/>
  <c r="CL52" i="22"/>
  <c r="CJ52" i="22" s="1"/>
  <c r="CF84" i="22"/>
  <c r="CD84" i="22" s="1"/>
  <c r="CL89" i="22"/>
  <c r="CJ89" i="22" s="1"/>
  <c r="CW74" i="22"/>
  <c r="CQ26" i="22"/>
  <c r="CW26" i="22" s="1"/>
  <c r="DC26" i="22" s="1"/>
  <c r="CX67" i="22"/>
  <c r="CV67" i="22" s="1"/>
  <c r="CL35" i="22"/>
  <c r="CJ35" i="22" s="1"/>
  <c r="CL90" i="22"/>
  <c r="CJ90" i="22" s="1"/>
  <c r="CQ90" i="22"/>
  <c r="BZ43" i="22"/>
  <c r="BX43" i="22" s="1"/>
  <c r="CR50" i="22"/>
  <c r="CP50" i="22" s="1"/>
  <c r="CE36" i="22"/>
  <c r="CK36" i="22" s="1"/>
  <c r="BZ76" i="22"/>
  <c r="BX76" i="22" s="1"/>
  <c r="CE76" i="22"/>
  <c r="CK76" i="22" s="1"/>
  <c r="CW34" i="22"/>
  <c r="BL102" i="22"/>
  <c r="BM101" i="22"/>
  <c r="BL92" i="22"/>
  <c r="BN101" i="22" s="1"/>
  <c r="BK102" i="22"/>
  <c r="BL101" i="22"/>
  <c r="BL98" i="22"/>
  <c r="BK101" i="22"/>
  <c r="BK98" i="22"/>
  <c r="BN99" i="22"/>
  <c r="BL99" i="22"/>
  <c r="BM102" i="22"/>
  <c r="BN102" i="22"/>
  <c r="BK99" i="22"/>
  <c r="BN98" i="22"/>
  <c r="CR75" i="22"/>
  <c r="CP75" i="22" s="1"/>
  <c r="BZ66" i="22"/>
  <c r="BX66" i="22" s="1"/>
  <c r="BZ45" i="22"/>
  <c r="BX45" i="22" s="1"/>
  <c r="CK45" i="22"/>
  <c r="CW75" i="22"/>
  <c r="DC75" i="22" s="1"/>
  <c r="BZ80" i="22"/>
  <c r="BX80" i="22" s="1"/>
  <c r="CL82" i="22"/>
  <c r="CJ82" i="22" s="1"/>
  <c r="CF43" i="22"/>
  <c r="CD43" i="22" s="1"/>
  <c r="CF88" i="22"/>
  <c r="CD88" i="22" s="1"/>
  <c r="CX54" i="22"/>
  <c r="CV54" i="22" s="1"/>
  <c r="BS92" i="22"/>
  <c r="BT12" i="22"/>
  <c r="BR12" i="22" s="1"/>
  <c r="BQ109" i="22" s="1"/>
  <c r="CL26" i="22"/>
  <c r="CJ26" i="22" s="1"/>
  <c r="CL59" i="22"/>
  <c r="CJ59" i="22" s="1"/>
  <c r="CL50" i="22"/>
  <c r="CJ50" i="22" s="1"/>
  <c r="DC50" i="22"/>
  <c r="DI50" i="22" s="1"/>
  <c r="CL54" i="22"/>
  <c r="CJ54" i="22" s="1"/>
  <c r="CL86" i="22"/>
  <c r="CJ86" i="22" s="1"/>
  <c r="BT40" i="22"/>
  <c r="BR40" i="22" s="1"/>
  <c r="CK33" i="22"/>
  <c r="BZ85" i="22"/>
  <c r="BX85" i="22" s="1"/>
  <c r="CE85" i="22"/>
  <c r="CK42" i="22"/>
  <c r="CQ42" i="22" s="1"/>
  <c r="CF30" i="22"/>
  <c r="CK30" i="22" s="1"/>
  <c r="CF89" i="22"/>
  <c r="CD89" i="22" s="1"/>
  <c r="DC89" i="22"/>
  <c r="DI89" i="22" s="1"/>
  <c r="DK89" i="22" s="1"/>
  <c r="DL89" i="22" s="1"/>
  <c r="CE66" i="22"/>
  <c r="BT70" i="22"/>
  <c r="BR70" i="22" s="1"/>
  <c r="CK63" i="22"/>
  <c r="CE31" i="22"/>
  <c r="CE71" i="22"/>
  <c r="CE80" i="22"/>
  <c r="CL46" i="22"/>
  <c r="CJ46" i="22" s="1"/>
  <c r="CF37" i="22"/>
  <c r="CD37" i="22" s="1"/>
  <c r="BZ12" i="22"/>
  <c r="BX12" i="22" s="1"/>
  <c r="BW109" i="22" s="1"/>
  <c r="CF82" i="22"/>
  <c r="CD82" i="22" s="1"/>
  <c r="BZ70" i="22"/>
  <c r="BX70" i="22" s="1"/>
  <c r="BZ24" i="22"/>
  <c r="BX24" i="22" s="1"/>
  <c r="CK88" i="22"/>
  <c r="CQ88" i="22" s="1"/>
  <c r="BZ55" i="22"/>
  <c r="BX55" i="22" s="1"/>
  <c r="BZ40" i="22"/>
  <c r="BX40" i="22" s="1"/>
  <c r="CR89" i="22"/>
  <c r="CP89" i="22" s="1"/>
  <c r="BZ81" i="22"/>
  <c r="CE81" i="22" s="1"/>
  <c r="CF68" i="22"/>
  <c r="CD68" i="22" s="1"/>
  <c r="CQ68" i="22"/>
  <c r="CX65" i="22"/>
  <c r="CV65" i="22" s="1"/>
  <c r="CQ52" i="22"/>
  <c r="CF51" i="22"/>
  <c r="CD51" i="22" s="1"/>
  <c r="BN92" i="22"/>
  <c r="DC65" i="22"/>
  <c r="CQ23" i="22"/>
  <c r="CE78" i="22"/>
  <c r="CE73" i="22"/>
  <c r="CK73" i="22" s="1"/>
  <c r="CE24" i="22"/>
  <c r="CE40" i="22"/>
  <c r="BT22" i="22"/>
  <c r="BR22" i="22" s="1"/>
  <c r="BZ71" i="22"/>
  <c r="BX71" i="22" s="1"/>
  <c r="CQ82" i="22"/>
  <c r="CW82" i="22" s="1"/>
  <c r="CR74" i="22"/>
  <c r="CP74" i="22" s="1"/>
  <c r="BZ77" i="22"/>
  <c r="CE77" i="22" s="1"/>
  <c r="CK43" i="22"/>
  <c r="CQ43" i="22" s="1"/>
  <c r="CL68" i="22"/>
  <c r="CJ68" i="22" s="1"/>
  <c r="CX50" i="22"/>
  <c r="CV50" i="22" s="1"/>
  <c r="CF34" i="22"/>
  <c r="CD34" i="22" s="1"/>
  <c r="DI15" i="22"/>
  <c r="DK15" i="22" s="1"/>
  <c r="DL15" i="22" s="1"/>
  <c r="CW46" i="22"/>
  <c r="CL84" i="22"/>
  <c r="CQ84" i="22" s="1"/>
  <c r="CX15" i="22"/>
  <c r="CV15" i="22" s="1"/>
  <c r="CW110" i="22" s="1"/>
  <c r="CW112" i="22" s="1"/>
  <c r="BT69" i="22"/>
  <c r="BR69" i="22" s="1"/>
  <c r="BY69" i="22"/>
  <c r="CF72" i="22"/>
  <c r="CD72" i="22" s="1"/>
  <c r="BZ28" i="22"/>
  <c r="BX28" i="22" s="1"/>
  <c r="CK20" i="22"/>
  <c r="BZ31" i="22"/>
  <c r="BX31" i="22" s="1"/>
  <c r="BZ14" i="22"/>
  <c r="BX14" i="22" s="1"/>
  <c r="BW110" i="22" s="1"/>
  <c r="CK51" i="22"/>
  <c r="CL34" i="22"/>
  <c r="CJ34" i="22" s="1"/>
  <c r="CF16" i="22"/>
  <c r="CD16" i="22" s="1"/>
  <c r="CQ16" i="22"/>
  <c r="BT64" i="22"/>
  <c r="BR64" i="22" s="1"/>
  <c r="CL23" i="22"/>
  <c r="CJ23" i="22" s="1"/>
  <c r="CE57" i="22"/>
  <c r="CL87" i="22"/>
  <c r="CJ87" i="22" s="1"/>
  <c r="BT49" i="22"/>
  <c r="BR49" i="22" s="1"/>
  <c r="CF60" i="22"/>
  <c r="CD60" i="22" s="1"/>
  <c r="CK60" i="22"/>
  <c r="BZ59" i="22"/>
  <c r="BX59" i="22" s="1"/>
  <c r="BZ79" i="22"/>
  <c r="CE79" i="22" s="1"/>
  <c r="CE12" i="22"/>
  <c r="BZ36" i="22"/>
  <c r="BX36" i="22" s="1"/>
  <c r="BZ82" i="22"/>
  <c r="BX82" i="22" s="1"/>
  <c r="CQ86" i="22"/>
  <c r="CK72" i="22"/>
  <c r="CE55" i="22"/>
  <c r="CE70" i="22"/>
  <c r="CK70" i="22" s="1"/>
  <c r="BZ78" i="22"/>
  <c r="BX78" i="22" s="1"/>
  <c r="CR67" i="22"/>
  <c r="CP67" i="22" s="1"/>
  <c r="CR21" i="22"/>
  <c r="CP21" i="22" s="1"/>
  <c r="CK37" i="22"/>
  <c r="CQ37" i="22" s="1"/>
  <c r="CF35" i="22"/>
  <c r="CD35" i="22" s="1"/>
  <c r="CK24" i="22"/>
  <c r="BZ73" i="22"/>
  <c r="BX73" i="22" s="1"/>
  <c r="BZ32" i="22"/>
  <c r="BX32" i="22" s="1"/>
  <c r="CE32" i="22"/>
  <c r="CK32" i="22" s="1"/>
  <c r="CL16" i="22"/>
  <c r="CJ16" i="22" s="1"/>
  <c r="CF45" i="22"/>
  <c r="CD45" i="22" s="1"/>
  <c r="BZ47" i="22"/>
  <c r="BX47" i="22" s="1"/>
  <c r="CE47" i="22"/>
  <c r="CK47" i="22" s="1"/>
  <c r="BY22" i="22"/>
  <c r="CE22" i="22" s="1"/>
  <c r="CL91" i="22"/>
  <c r="CJ91" i="22" s="1"/>
  <c r="CF59" i="22"/>
  <c r="CD59" i="22" s="1"/>
  <c r="CF53" i="22"/>
  <c r="CD53" i="22" s="1"/>
  <c r="DC54" i="22"/>
  <c r="CX62" i="22"/>
  <c r="CV62" i="22" s="1"/>
  <c r="BZ38" i="22"/>
  <c r="BX38" i="22" s="1"/>
  <c r="CE38" i="22"/>
  <c r="DI25" i="22"/>
  <c r="DK25" i="22" s="1"/>
  <c r="DL25" i="22" s="1"/>
  <c r="CE49" i="22"/>
  <c r="CK53" i="22"/>
  <c r="CW87" i="22"/>
  <c r="DC67" i="22"/>
  <c r="DI67" i="22" s="1"/>
  <c r="CE28" i="22"/>
  <c r="BT14" i="22"/>
  <c r="BR14" i="22" s="1"/>
  <c r="BQ110" i="22" s="1"/>
  <c r="CE14" i="22"/>
  <c r="CW61" i="22" l="1"/>
  <c r="CW59" i="22"/>
  <c r="BQ112" i="22"/>
  <c r="BQ113" i="22" s="1"/>
  <c r="CX83" i="22"/>
  <c r="CV83" i="22" s="1"/>
  <c r="DC83" i="22"/>
  <c r="BW112" i="22"/>
  <c r="BW113" i="22" s="1"/>
  <c r="CL13" i="22"/>
  <c r="CJ13" i="22" s="1"/>
  <c r="CJ109" i="22" s="1"/>
  <c r="CJ112" i="22" s="1"/>
  <c r="CQ13" i="22"/>
  <c r="BM98" i="22"/>
  <c r="DD62" i="22"/>
  <c r="DB62" i="22" s="1"/>
  <c r="DI62" i="22"/>
  <c r="DK62" i="22" s="1"/>
  <c r="DL62" i="22" s="1"/>
  <c r="DC17" i="22"/>
  <c r="DI17" i="22" s="1"/>
  <c r="DJ17" i="22" s="1"/>
  <c r="DH17" i="22" s="1"/>
  <c r="BX77" i="22"/>
  <c r="CL18" i="22"/>
  <c r="CJ18" i="22" s="1"/>
  <c r="CX58" i="22"/>
  <c r="CV58" i="22" s="1"/>
  <c r="BZ41" i="22"/>
  <c r="BX41" i="22" s="1"/>
  <c r="CL39" i="22"/>
  <c r="CJ39" i="22" s="1"/>
  <c r="CQ39" i="22"/>
  <c r="CR39" i="22" s="1"/>
  <c r="CP39" i="22" s="1"/>
  <c r="CR58" i="22"/>
  <c r="CP58" i="22" s="1"/>
  <c r="DC58" i="22"/>
  <c r="CK77" i="22"/>
  <c r="CQ77" i="22" s="1"/>
  <c r="BZ44" i="22"/>
  <c r="BX44" i="22" s="1"/>
  <c r="CE44" i="22"/>
  <c r="CL27" i="22"/>
  <c r="CJ27" i="22" s="1"/>
  <c r="CK29" i="22"/>
  <c r="CL29" i="22" s="1"/>
  <c r="CJ29" i="22" s="1"/>
  <c r="CE41" i="22"/>
  <c r="BK103" i="22"/>
  <c r="CF39" i="22"/>
  <c r="CD39" i="22" s="1"/>
  <c r="CQ27" i="22"/>
  <c r="BX79" i="22"/>
  <c r="CD30" i="22"/>
  <c r="CF56" i="22"/>
  <c r="CD56" i="22" s="1"/>
  <c r="CK56" i="22"/>
  <c r="CQ19" i="22"/>
  <c r="CW19" i="22" s="1"/>
  <c r="CL19" i="22"/>
  <c r="CJ19" i="22" s="1"/>
  <c r="CQ18" i="22"/>
  <c r="CR43" i="22"/>
  <c r="CP43" i="22" s="1"/>
  <c r="CW43" i="22"/>
  <c r="BS99" i="22"/>
  <c r="BR99" i="22"/>
  <c r="BT102" i="22"/>
  <c r="BQ99" i="22"/>
  <c r="BS102" i="22"/>
  <c r="BT101" i="22"/>
  <c r="BT98" i="22"/>
  <c r="BR92" i="22"/>
  <c r="BR102" i="22"/>
  <c r="BS101" i="22"/>
  <c r="BS98" i="22"/>
  <c r="BQ102" i="22"/>
  <c r="BR101" i="22"/>
  <c r="BR98" i="22"/>
  <c r="BQ101" i="22"/>
  <c r="BT99" i="22"/>
  <c r="BQ98" i="22"/>
  <c r="CL32" i="22"/>
  <c r="CQ32" i="22" s="1"/>
  <c r="DJ35" i="22"/>
  <c r="DH35" i="22" s="1"/>
  <c r="DK35" i="22"/>
  <c r="DL35" i="22" s="1"/>
  <c r="DD75" i="22"/>
  <c r="DB75" i="22" s="1"/>
  <c r="DJ67" i="22"/>
  <c r="DH67" i="22" s="1"/>
  <c r="DK67" i="22"/>
  <c r="DL67" i="22" s="1"/>
  <c r="CL36" i="22"/>
  <c r="CJ36" i="22" s="1"/>
  <c r="CR37" i="22"/>
  <c r="CW37" i="22" s="1"/>
  <c r="CF73" i="22"/>
  <c r="CD73" i="22"/>
  <c r="CF31" i="22"/>
  <c r="CD31" i="22" s="1"/>
  <c r="CR88" i="22"/>
  <c r="CP88" i="22" s="1"/>
  <c r="BZ22" i="22"/>
  <c r="BX22" i="22" s="1"/>
  <c r="CF47" i="22"/>
  <c r="CD47" i="22" s="1"/>
  <c r="CR86" i="22"/>
  <c r="CP86" i="22" s="1"/>
  <c r="CW86" i="22"/>
  <c r="DC86" i="22" s="1"/>
  <c r="CF79" i="22"/>
  <c r="CD79" i="22" s="1"/>
  <c r="CK79" i="22"/>
  <c r="CR42" i="22"/>
  <c r="CP42" i="22" s="1"/>
  <c r="CK22" i="22"/>
  <c r="CF78" i="22"/>
  <c r="CD78" i="22" s="1"/>
  <c r="CK78" i="22"/>
  <c r="BX81" i="22"/>
  <c r="CK49" i="22"/>
  <c r="CQ49" i="22" s="1"/>
  <c r="CW49" i="22" s="1"/>
  <c r="CL42" i="22"/>
  <c r="CJ42" i="22" s="1"/>
  <c r="CW42" i="22"/>
  <c r="DD50" i="22"/>
  <c r="DB50" i="22" s="1"/>
  <c r="CL45" i="22"/>
  <c r="CJ45" i="22" s="1"/>
  <c r="CQ45" i="22"/>
  <c r="CX61" i="22"/>
  <c r="CV61" i="22" s="1"/>
  <c r="CF76" i="22"/>
  <c r="CD76" i="22" s="1"/>
  <c r="BM99" i="22"/>
  <c r="CF22" i="22"/>
  <c r="CD22" i="22" s="1"/>
  <c r="CR23" i="22"/>
  <c r="CP23" i="22" s="1"/>
  <c r="CF81" i="22"/>
  <c r="CD81" i="22" s="1"/>
  <c r="CL88" i="22"/>
  <c r="CJ88" i="22" s="1"/>
  <c r="CL63" i="22"/>
  <c r="CJ63" i="22" s="1"/>
  <c r="CQ63" i="22"/>
  <c r="CW63" i="22" s="1"/>
  <c r="DC63" i="22" s="1"/>
  <c r="CK57" i="22"/>
  <c r="CQ57" i="22" s="1"/>
  <c r="CW23" i="22"/>
  <c r="CF85" i="22"/>
  <c r="CK85" i="22" s="1"/>
  <c r="DJ50" i="22"/>
  <c r="DH50" i="22" s="1"/>
  <c r="BN103" i="22"/>
  <c r="BL103" i="22"/>
  <c r="CQ76" i="22"/>
  <c r="CX91" i="22"/>
  <c r="CV91" i="22" s="1"/>
  <c r="CL47" i="22"/>
  <c r="CJ47" i="22" s="1"/>
  <c r="CL73" i="22"/>
  <c r="CJ73" i="22" s="1"/>
  <c r="CX34" i="22"/>
  <c r="CV34" i="22" s="1"/>
  <c r="DD54" i="22"/>
  <c r="DB54" i="22" s="1"/>
  <c r="CL60" i="22"/>
  <c r="CJ60" i="22" s="1"/>
  <c r="CK12" i="22"/>
  <c r="CQ47" i="22"/>
  <c r="CQ73" i="22"/>
  <c r="CW73" i="22" s="1"/>
  <c r="CL37" i="22"/>
  <c r="CJ37" i="22" s="1"/>
  <c r="DC37" i="22"/>
  <c r="DI37" i="22" s="1"/>
  <c r="CF70" i="22"/>
  <c r="CD70" i="22" s="1"/>
  <c r="CR16" i="22"/>
  <c r="CW16" i="22" s="1"/>
  <c r="DC16" i="22" s="1"/>
  <c r="DI16" i="22" s="1"/>
  <c r="CJ84" i="22"/>
  <c r="CR82" i="22"/>
  <c r="CP82" i="22" s="1"/>
  <c r="CQ70" i="22"/>
  <c r="DI65" i="22"/>
  <c r="DK50" i="22"/>
  <c r="DL50" i="22" s="1"/>
  <c r="CF66" i="22"/>
  <c r="CK66" i="22" s="1"/>
  <c r="CQ66" i="22" s="1"/>
  <c r="DI75" i="22"/>
  <c r="DK75" i="22" s="1"/>
  <c r="DL75" i="22" s="1"/>
  <c r="DC34" i="22"/>
  <c r="CR52" i="22"/>
  <c r="CP52" i="22" s="1"/>
  <c r="CW52" i="22"/>
  <c r="DD91" i="22"/>
  <c r="DB91" i="22" s="1"/>
  <c r="DD67" i="22"/>
  <c r="DB67" i="22" s="1"/>
  <c r="CL51" i="22"/>
  <c r="CJ51" i="22" s="1"/>
  <c r="CQ51" i="22"/>
  <c r="CF14" i="22"/>
  <c r="CD14" i="22" s="1"/>
  <c r="CC110" i="22" s="1"/>
  <c r="CF38" i="22"/>
  <c r="CK38" i="22" s="1"/>
  <c r="CQ20" i="22"/>
  <c r="DJ21" i="22"/>
  <c r="DH21" i="22" s="1"/>
  <c r="CF55" i="22"/>
  <c r="CD55" i="22"/>
  <c r="CK55" i="22"/>
  <c r="CX59" i="22"/>
  <c r="CV59" i="22" s="1"/>
  <c r="CR84" i="22"/>
  <c r="CP84" i="22" s="1"/>
  <c r="CF40" i="22"/>
  <c r="CD40" i="22"/>
  <c r="CK40" i="22"/>
  <c r="CK81" i="22"/>
  <c r="DD89" i="22"/>
  <c r="DB89" i="22" s="1"/>
  <c r="DC61" i="22"/>
  <c r="DI61" i="22" s="1"/>
  <c r="DK61" i="22" s="1"/>
  <c r="DL61" i="22" s="1"/>
  <c r="CR26" i="22"/>
  <c r="CP26" i="22" s="1"/>
  <c r="DI26" i="22"/>
  <c r="CJ48" i="22"/>
  <c r="CK31" i="22"/>
  <c r="CK71" i="22"/>
  <c r="CQ71" i="22" s="1"/>
  <c r="DD65" i="22"/>
  <c r="DB65" i="22" s="1"/>
  <c r="DJ25" i="22"/>
  <c r="DH25" i="22" s="1"/>
  <c r="CQ60" i="22"/>
  <c r="CW60" i="22" s="1"/>
  <c r="CF57" i="22"/>
  <c r="CD57" i="22" s="1"/>
  <c r="CX87" i="22"/>
  <c r="DC87" i="22" s="1"/>
  <c r="CX82" i="22"/>
  <c r="DC82" i="22" s="1"/>
  <c r="CL70" i="22"/>
  <c r="CJ70" i="22" s="1"/>
  <c r="CE69" i="22"/>
  <c r="CX46" i="22"/>
  <c r="DC46" i="22" s="1"/>
  <c r="CF77" i="22"/>
  <c r="CD77" i="22" s="1"/>
  <c r="CF24" i="22"/>
  <c r="CD24" i="22" s="1"/>
  <c r="CF80" i="22"/>
  <c r="CD80" i="22" s="1"/>
  <c r="CL30" i="22"/>
  <c r="CJ30" i="22" s="1"/>
  <c r="CQ30" i="22"/>
  <c r="CF36" i="22"/>
  <c r="CD36" i="22" s="1"/>
  <c r="CQ36" i="22"/>
  <c r="CR90" i="22"/>
  <c r="CP90" i="22" s="1"/>
  <c r="CQ24" i="22"/>
  <c r="CW24" i="22" s="1"/>
  <c r="CR48" i="22"/>
  <c r="CP48" i="22" s="1"/>
  <c r="CW48" i="22"/>
  <c r="CQ22" i="22"/>
  <c r="CL64" i="22"/>
  <c r="CJ64" i="22" s="1"/>
  <c r="DC59" i="22"/>
  <c r="CL53" i="22"/>
  <c r="CJ53" i="22" s="1"/>
  <c r="CQ53" i="22"/>
  <c r="CW53" i="22" s="1"/>
  <c r="DJ62" i="22"/>
  <c r="DH62" i="22" s="1"/>
  <c r="CW32" i="22"/>
  <c r="DC32" i="22" s="1"/>
  <c r="CL24" i="22"/>
  <c r="CJ24" i="22" s="1"/>
  <c r="CF12" i="22"/>
  <c r="CD12" i="22" s="1"/>
  <c r="CC109" i="22" s="1"/>
  <c r="CL20" i="22"/>
  <c r="CJ20" i="22" s="1"/>
  <c r="DJ15" i="22"/>
  <c r="DH15" i="22" s="1"/>
  <c r="DI110" i="22" s="1"/>
  <c r="DI112" i="22" s="1"/>
  <c r="DD35" i="22"/>
  <c r="DB35" i="22" s="1"/>
  <c r="DD26" i="22"/>
  <c r="DB26" i="22" s="1"/>
  <c r="BY92" i="22"/>
  <c r="DJ89" i="22"/>
  <c r="DH89" i="22" s="1"/>
  <c r="BT92" i="22"/>
  <c r="CK14" i="22"/>
  <c r="CX75" i="22"/>
  <c r="CV75" i="22" s="1"/>
  <c r="CW90" i="22"/>
  <c r="CX74" i="22"/>
  <c r="DC74" i="22" s="1"/>
  <c r="CW84" i="22"/>
  <c r="CX26" i="22"/>
  <c r="CV26" i="22" s="1"/>
  <c r="CQ64" i="22"/>
  <c r="DK21" i="22"/>
  <c r="DL21" i="22" s="1"/>
  <c r="CX35" i="22"/>
  <c r="CV35" i="22" s="1"/>
  <c r="CF28" i="22"/>
  <c r="CD28" i="22" s="1"/>
  <c r="CK28" i="22"/>
  <c r="CF49" i="22"/>
  <c r="CD49" i="22" s="1"/>
  <c r="CF32" i="22"/>
  <c r="CD32" i="22" s="1"/>
  <c r="CL72" i="22"/>
  <c r="CJ72" i="22" s="1"/>
  <c r="CQ72" i="22"/>
  <c r="BZ69" i="22"/>
  <c r="BX69" i="22" s="1"/>
  <c r="CL43" i="22"/>
  <c r="CJ43" i="22" s="1"/>
  <c r="DI54" i="22"/>
  <c r="CR68" i="22"/>
  <c r="CP68" i="22" s="1"/>
  <c r="CW68" i="22"/>
  <c r="DC68" i="22" s="1"/>
  <c r="CF71" i="22"/>
  <c r="CD71" i="22" s="1"/>
  <c r="CL76" i="22"/>
  <c r="CJ76" i="22" s="1"/>
  <c r="CL33" i="22"/>
  <c r="CJ33" i="22" s="1"/>
  <c r="CQ33" i="22"/>
  <c r="CW33" i="22" s="1"/>
  <c r="CK80" i="22"/>
  <c r="DI91" i="22"/>
  <c r="DK91" i="22" s="1"/>
  <c r="DL91" i="22" s="1"/>
  <c r="CW88" i="22"/>
  <c r="CF64" i="22"/>
  <c r="CD64" i="22" s="1"/>
  <c r="DD21" i="22"/>
  <c r="DB21" i="22" s="1"/>
  <c r="CP35" i="22"/>
  <c r="CD38" i="22" l="1"/>
  <c r="CC112" i="22"/>
  <c r="CC113" i="22" s="1"/>
  <c r="CL77" i="22"/>
  <c r="CJ77" i="22" s="1"/>
  <c r="CX19" i="22"/>
  <c r="DC19" i="22" s="1"/>
  <c r="DD19" i="22" s="1"/>
  <c r="DB19" i="22" s="1"/>
  <c r="DI83" i="22"/>
  <c r="DJ83" i="22" s="1"/>
  <c r="DH83" i="22" s="1"/>
  <c r="DD83" i="22"/>
  <c r="DB83" i="22" s="1"/>
  <c r="CD85" i="22"/>
  <c r="CP37" i="22"/>
  <c r="CR13" i="22"/>
  <c r="CP13" i="22" s="1"/>
  <c r="CP109" i="22" s="1"/>
  <c r="CP112" i="22" s="1"/>
  <c r="CW13" i="22"/>
  <c r="CX13" i="22" s="1"/>
  <c r="CV13" i="22" s="1"/>
  <c r="CV109" i="22" s="1"/>
  <c r="CV112" i="22" s="1"/>
  <c r="BM103" i="22"/>
  <c r="BK104" i="22" s="1"/>
  <c r="CR77" i="22"/>
  <c r="CP77" i="22" s="1"/>
  <c r="CW77" i="22"/>
  <c r="DC77" i="22" s="1"/>
  <c r="CL56" i="22"/>
  <c r="CJ56" i="22" s="1"/>
  <c r="CR27" i="22"/>
  <c r="CP27" i="22" s="1"/>
  <c r="CW27" i="22"/>
  <c r="CK41" i="22"/>
  <c r="CQ41" i="22" s="1"/>
  <c r="BT103" i="22"/>
  <c r="CQ56" i="22"/>
  <c r="CW56" i="22" s="1"/>
  <c r="CW39" i="22"/>
  <c r="DC39" i="22" s="1"/>
  <c r="CF44" i="22"/>
  <c r="CD44" i="22" s="1"/>
  <c r="DD58" i="22"/>
  <c r="DB58" i="22" s="1"/>
  <c r="DI58" i="22"/>
  <c r="CR18" i="22"/>
  <c r="CP18" i="22" s="1"/>
  <c r="CK44" i="22"/>
  <c r="CQ44" i="22" s="1"/>
  <c r="CR44" i="22" s="1"/>
  <c r="CP44" i="22" s="1"/>
  <c r="CQ29" i="22"/>
  <c r="CF41" i="22"/>
  <c r="CD41" i="22" s="1"/>
  <c r="DK17" i="22"/>
  <c r="DL17" i="22" s="1"/>
  <c r="DD17" i="22"/>
  <c r="DB17" i="22" s="1"/>
  <c r="CD66" i="22"/>
  <c r="CR19" i="22"/>
  <c r="CP19" i="22" s="1"/>
  <c r="CW29" i="22"/>
  <c r="CW18" i="22"/>
  <c r="CX18" i="22" s="1"/>
  <c r="CV18" i="22" s="1"/>
  <c r="DJ16" i="22"/>
  <c r="DH16" i="22" s="1"/>
  <c r="DK16" i="22"/>
  <c r="DL16" i="22" s="1"/>
  <c r="CX73" i="22"/>
  <c r="CV73" i="22" s="1"/>
  <c r="CR71" i="22"/>
  <c r="CP71" i="22" s="1"/>
  <c r="DD63" i="22"/>
  <c r="DI63" i="22" s="1"/>
  <c r="BX98" i="22"/>
  <c r="BW99" i="22"/>
  <c r="BW98" i="22"/>
  <c r="BZ102" i="22"/>
  <c r="BZ101" i="22"/>
  <c r="BX102" i="22"/>
  <c r="BZ99" i="22"/>
  <c r="BX92" i="22"/>
  <c r="BX101" i="22"/>
  <c r="BY101" i="22"/>
  <c r="BY99" i="22"/>
  <c r="BY98" i="22"/>
  <c r="BX99" i="22"/>
  <c r="BZ98" i="22"/>
  <c r="BW102" i="22"/>
  <c r="BY102" i="22"/>
  <c r="BW101" i="22"/>
  <c r="CX48" i="22"/>
  <c r="CV48" i="22" s="1"/>
  <c r="CR64" i="22"/>
  <c r="CP64" i="22" s="1"/>
  <c r="CW64" i="22"/>
  <c r="CR20" i="22"/>
  <c r="CW20" i="22" s="1"/>
  <c r="CL80" i="22"/>
  <c r="CJ80" i="22" s="1"/>
  <c r="CX68" i="22"/>
  <c r="CV68" i="22" s="1"/>
  <c r="DI68" i="22"/>
  <c r="DK68" i="22" s="1"/>
  <c r="DL68" i="22" s="1"/>
  <c r="CL28" i="22"/>
  <c r="CQ28" i="22" s="1"/>
  <c r="CV74" i="22"/>
  <c r="CR22" i="22"/>
  <c r="CW22" i="22" s="1"/>
  <c r="DC48" i="22"/>
  <c r="DI48" i="22" s="1"/>
  <c r="CR30" i="22"/>
  <c r="CP30" i="22" s="1"/>
  <c r="DC49" i="22"/>
  <c r="BZ92" i="22"/>
  <c r="CL55" i="22"/>
  <c r="CJ55" i="22" s="1"/>
  <c r="DJ75" i="22"/>
  <c r="DH75" i="22" s="1"/>
  <c r="CX16" i="22"/>
  <c r="CV16" i="22" s="1"/>
  <c r="CL12" i="22"/>
  <c r="CJ12" i="22" s="1"/>
  <c r="CI109" i="22" s="1"/>
  <c r="CL57" i="22"/>
  <c r="CJ57" i="22" s="1"/>
  <c r="CL78" i="22"/>
  <c r="CJ78" i="22" s="1"/>
  <c r="CQ78" i="22"/>
  <c r="CX86" i="22"/>
  <c r="CV86" i="22" s="1"/>
  <c r="CR32" i="22"/>
  <c r="CP32" i="22" s="1"/>
  <c r="DD68" i="22"/>
  <c r="DB68" i="22" s="1"/>
  <c r="CX53" i="22"/>
  <c r="DC53" i="22" s="1"/>
  <c r="CX23" i="22"/>
  <c r="DC23" i="22" s="1"/>
  <c r="DD32" i="22"/>
  <c r="DB32" i="22" s="1"/>
  <c r="DI32" i="22"/>
  <c r="DK32" i="22" s="1"/>
  <c r="DL32" i="22" s="1"/>
  <c r="DD74" i="22"/>
  <c r="DI74" i="22" s="1"/>
  <c r="DK74" i="22" s="1"/>
  <c r="DL74" i="22" s="1"/>
  <c r="CV82" i="22"/>
  <c r="CR60" i="22"/>
  <c r="CP60" i="22" s="1"/>
  <c r="CL31" i="22"/>
  <c r="CJ31" i="22" s="1"/>
  <c r="CQ55" i="22"/>
  <c r="CL38" i="22"/>
  <c r="CJ38" i="22" s="1"/>
  <c r="CQ38" i="22"/>
  <c r="CX52" i="22"/>
  <c r="DC52" i="22" s="1"/>
  <c r="CR66" i="22"/>
  <c r="CP66" i="22" s="1"/>
  <c r="CP16" i="22"/>
  <c r="DD37" i="22"/>
  <c r="DB37" i="22" s="1"/>
  <c r="CR63" i="22"/>
  <c r="CP63" i="22" s="1"/>
  <c r="CQ12" i="22"/>
  <c r="DI86" i="22"/>
  <c r="CJ32" i="22"/>
  <c r="BS103" i="22"/>
  <c r="CL14" i="22"/>
  <c r="CQ14" i="22" s="1"/>
  <c r="CW14" i="22" s="1"/>
  <c r="DC14" i="22" s="1"/>
  <c r="CE92" i="22"/>
  <c r="CL71" i="22"/>
  <c r="CJ71" i="22" s="1"/>
  <c r="CW71" i="22"/>
  <c r="CX88" i="22"/>
  <c r="CV88" i="22" s="1"/>
  <c r="DD59" i="22"/>
  <c r="DB59" i="22" s="1"/>
  <c r="DI59" i="22"/>
  <c r="DK59" i="22" s="1"/>
  <c r="DL59" i="22" s="1"/>
  <c r="DD82" i="22"/>
  <c r="DI82" i="22" s="1"/>
  <c r="DD61" i="22"/>
  <c r="DB61" i="22" s="1"/>
  <c r="CL81" i="22"/>
  <c r="CJ81" i="22" s="1"/>
  <c r="CR51" i="22"/>
  <c r="CP51" i="22" s="1"/>
  <c r="DJ65" i="22"/>
  <c r="DH65" i="22" s="1"/>
  <c r="CR76" i="22"/>
  <c r="CW76" i="22" s="1"/>
  <c r="DC76" i="22" s="1"/>
  <c r="CQ81" i="22"/>
  <c r="CW81" i="22" s="1"/>
  <c r="DC81" i="22" s="1"/>
  <c r="CR45" i="22"/>
  <c r="CP45" i="22" s="1"/>
  <c r="CW45" i="22"/>
  <c r="DC45" i="22" s="1"/>
  <c r="CQ79" i="22"/>
  <c r="DJ26" i="22"/>
  <c r="DH26" i="22" s="1"/>
  <c r="CR47" i="22"/>
  <c r="CW47" i="22" s="1"/>
  <c r="CX42" i="22"/>
  <c r="CV42" i="22" s="1"/>
  <c r="CR72" i="22"/>
  <c r="CW72" i="22" s="1"/>
  <c r="CR24" i="22"/>
  <c r="CP24" i="22" s="1"/>
  <c r="DD46" i="22"/>
  <c r="DB46" i="22" s="1"/>
  <c r="DI46" i="22"/>
  <c r="DD86" i="22"/>
  <c r="DB86" i="22" s="1"/>
  <c r="CQ31" i="22"/>
  <c r="CR70" i="22"/>
  <c r="CP70" i="22" s="1"/>
  <c r="CW70" i="22"/>
  <c r="CL49" i="22"/>
  <c r="CJ49" i="22" s="1"/>
  <c r="CL22" i="22"/>
  <c r="CJ22" i="22" s="1"/>
  <c r="BQ103" i="22"/>
  <c r="CF69" i="22"/>
  <c r="CF92" i="22" s="1"/>
  <c r="CK69" i="22"/>
  <c r="DD16" i="22"/>
  <c r="DB16" i="22" s="1"/>
  <c r="CX84" i="22"/>
  <c r="DC84" i="22" s="1"/>
  <c r="CX63" i="22"/>
  <c r="CV63" i="22" s="1"/>
  <c r="CX33" i="22"/>
  <c r="CV33" i="22" s="1"/>
  <c r="CX32" i="22"/>
  <c r="CV32" i="22" s="1"/>
  <c r="DC33" i="22"/>
  <c r="DJ54" i="22"/>
  <c r="DH54" i="22" s="1"/>
  <c r="CX90" i="22"/>
  <c r="DC90" i="22" s="1"/>
  <c r="DI90" i="22" s="1"/>
  <c r="DJ91" i="22"/>
  <c r="DH91" i="22" s="1"/>
  <c r="CR33" i="22"/>
  <c r="CP33" i="22" s="1"/>
  <c r="CR57" i="22"/>
  <c r="CP57" i="22" s="1"/>
  <c r="DJ37" i="22"/>
  <c r="DH37" i="22" s="1"/>
  <c r="DK54" i="22"/>
  <c r="DL54" i="22" s="1"/>
  <c r="CQ80" i="22"/>
  <c r="CW80" i="22" s="1"/>
  <c r="CV46" i="22"/>
  <c r="CV87" i="22"/>
  <c r="CR73" i="22"/>
  <c r="CP73" i="22" s="1"/>
  <c r="DC73" i="22"/>
  <c r="CL79" i="22"/>
  <c r="CJ79" i="22" s="1"/>
  <c r="CX37" i="22"/>
  <c r="CV37" i="22" s="1"/>
  <c r="DK37" i="22"/>
  <c r="DL37" i="22" s="1"/>
  <c r="DK65" i="22"/>
  <c r="DL65" i="22" s="1"/>
  <c r="CW30" i="22"/>
  <c r="CX43" i="22"/>
  <c r="DC43" i="22" s="1"/>
  <c r="CX24" i="22"/>
  <c r="DC24" i="22" s="1"/>
  <c r="DI24" i="22" s="1"/>
  <c r="DD87" i="22"/>
  <c r="DI87" i="22" s="1"/>
  <c r="DK87" i="22" s="1"/>
  <c r="DL87" i="22" s="1"/>
  <c r="CX60" i="22"/>
  <c r="DC60" i="22" s="1"/>
  <c r="CX49" i="22"/>
  <c r="CV49" i="22" s="1"/>
  <c r="DJ61" i="22"/>
  <c r="DH61" i="22" s="1"/>
  <c r="CR49" i="22"/>
  <c r="CP49" i="22" s="1"/>
  <c r="DC88" i="22"/>
  <c r="CR53" i="22"/>
  <c r="CP53" i="22" s="1"/>
  <c r="CR36" i="22"/>
  <c r="CW36" i="22" s="1"/>
  <c r="DC42" i="22"/>
  <c r="CW57" i="22"/>
  <c r="DK26" i="22"/>
  <c r="DL26" i="22" s="1"/>
  <c r="DC70" i="22"/>
  <c r="DI70" i="22" s="1"/>
  <c r="CL40" i="22"/>
  <c r="CJ40" i="22" s="1"/>
  <c r="CQ40" i="22"/>
  <c r="CW51" i="22"/>
  <c r="DD34" i="22"/>
  <c r="DI34" i="22" s="1"/>
  <c r="CL66" i="22"/>
  <c r="CJ66" i="22" s="1"/>
  <c r="CW66" i="22"/>
  <c r="CX77" i="22"/>
  <c r="CV77" i="22" s="1"/>
  <c r="CL85" i="22"/>
  <c r="CJ85" i="22" s="1"/>
  <c r="CQ85" i="22"/>
  <c r="DC47" i="22"/>
  <c r="BR103" i="22"/>
  <c r="CP22" i="22" l="1"/>
  <c r="CV60" i="22"/>
  <c r="CV19" i="22"/>
  <c r="CP76" i="22"/>
  <c r="CD69" i="22"/>
  <c r="CC101" i="22"/>
  <c r="CE98" i="22"/>
  <c r="CD102" i="22"/>
  <c r="DB63" i="22"/>
  <c r="DC56" i="22"/>
  <c r="DI56" i="22" s="1"/>
  <c r="DK56" i="22" s="1"/>
  <c r="DL56" i="22" s="1"/>
  <c r="CE99" i="22"/>
  <c r="DI76" i="22"/>
  <c r="CC98" i="22"/>
  <c r="CF99" i="22"/>
  <c r="CV52" i="22"/>
  <c r="DI19" i="22"/>
  <c r="DJ19" i="22" s="1"/>
  <c r="DH19" i="22" s="1"/>
  <c r="DK83" i="22"/>
  <c r="DL83" i="22" s="1"/>
  <c r="DC13" i="22"/>
  <c r="CR41" i="22"/>
  <c r="CP41" i="22" s="1"/>
  <c r="CW41" i="22"/>
  <c r="CX41" i="22" s="1"/>
  <c r="CV41" i="22" s="1"/>
  <c r="DI14" i="22"/>
  <c r="DK14" i="22" s="1"/>
  <c r="DL14" i="22" s="1"/>
  <c r="DI77" i="22"/>
  <c r="DD77" i="22"/>
  <c r="DB77" i="22" s="1"/>
  <c r="DB87" i="22"/>
  <c r="CV53" i="22"/>
  <c r="CX39" i="22"/>
  <c r="CV39" i="22" s="1"/>
  <c r="CX29" i="22"/>
  <c r="DC29" i="22" s="1"/>
  <c r="CR56" i="22"/>
  <c r="CP56" i="22" s="1"/>
  <c r="CV24" i="22"/>
  <c r="CV90" i="22"/>
  <c r="DB82" i="22"/>
  <c r="CW38" i="22"/>
  <c r="DC38" i="22" s="1"/>
  <c r="CX56" i="22"/>
  <c r="CV56" i="22" s="1"/>
  <c r="DD39" i="22"/>
  <c r="DI39" i="22" s="1"/>
  <c r="DJ39" i="22" s="1"/>
  <c r="DH39" i="22" s="1"/>
  <c r="CR29" i="22"/>
  <c r="CP29" i="22" s="1"/>
  <c r="CL41" i="22"/>
  <c r="CJ41" i="22" s="1"/>
  <c r="CL44" i="22"/>
  <c r="CJ44" i="22" s="1"/>
  <c r="CW44" i="22"/>
  <c r="DC44" i="22" s="1"/>
  <c r="DJ58" i="22"/>
  <c r="DH58" i="22" s="1"/>
  <c r="DK58" i="22"/>
  <c r="DL58" i="22" s="1"/>
  <c r="CX27" i="22"/>
  <c r="CV27" i="22" s="1"/>
  <c r="CP47" i="22"/>
  <c r="CK92" i="22"/>
  <c r="DC27" i="22"/>
  <c r="DI27" i="22" s="1"/>
  <c r="DJ27" i="22" s="1"/>
  <c r="DH27" i="22" s="1"/>
  <c r="DB34" i="22"/>
  <c r="CF98" i="22"/>
  <c r="DC18" i="22"/>
  <c r="DI18" i="22" s="1"/>
  <c r="DJ24" i="22"/>
  <c r="DH24" i="22" s="1"/>
  <c r="CX36" i="22"/>
  <c r="CV36" i="22" s="1"/>
  <c r="DC36" i="22"/>
  <c r="DI36" i="22" s="1"/>
  <c r="DJ86" i="22"/>
  <c r="DH86" i="22" s="1"/>
  <c r="DD14" i="22"/>
  <c r="DB14" i="22" s="1"/>
  <c r="DA110" i="22" s="1"/>
  <c r="CR12" i="22"/>
  <c r="CP12" i="22" s="1"/>
  <c r="CO109" i="22" s="1"/>
  <c r="DD70" i="22"/>
  <c r="DB70" i="22" s="1"/>
  <c r="DJ48" i="22"/>
  <c r="DH48" i="22" s="1"/>
  <c r="CD98" i="22"/>
  <c r="CE102" i="22"/>
  <c r="DD43" i="22"/>
  <c r="DI43" i="22" s="1"/>
  <c r="DJ90" i="22"/>
  <c r="DH90" i="22" s="1"/>
  <c r="CX47" i="22"/>
  <c r="CV47" i="22" s="1"/>
  <c r="CX45" i="22"/>
  <c r="CV45" i="22"/>
  <c r="CX76" i="22"/>
  <c r="CV76" i="22" s="1"/>
  <c r="DK76" i="22"/>
  <c r="DL76" i="22" s="1"/>
  <c r="CV23" i="22"/>
  <c r="DD49" i="22"/>
  <c r="DI49" i="22" s="1"/>
  <c r="CJ28" i="22"/>
  <c r="DD81" i="22"/>
  <c r="DB81" i="22" s="1"/>
  <c r="DD24" i="22"/>
  <c r="DB24" i="22" s="1"/>
  <c r="CX81" i="22"/>
  <c r="CV81" i="22" s="1"/>
  <c r="BZ103" i="22"/>
  <c r="DI45" i="22"/>
  <c r="DJ34" i="22"/>
  <c r="DH34" i="22" s="1"/>
  <c r="DK34" i="22"/>
  <c r="DL34" i="22" s="1"/>
  <c r="DD60" i="22"/>
  <c r="DI60" i="22" s="1"/>
  <c r="CD101" i="22"/>
  <c r="CC99" i="22"/>
  <c r="CV43" i="22"/>
  <c r="DD90" i="22"/>
  <c r="DB90" i="22" s="1"/>
  <c r="CL69" i="22"/>
  <c r="CQ69" i="22" s="1"/>
  <c r="CQ92" i="22" s="1"/>
  <c r="CR31" i="22"/>
  <c r="CP31" i="22" s="1"/>
  <c r="CW31" i="22"/>
  <c r="CJ14" i="22"/>
  <c r="CI110" i="22" s="1"/>
  <c r="CI112" i="22" s="1"/>
  <c r="CI113" i="22" s="1"/>
  <c r="DD52" i="22"/>
  <c r="DI52" i="22" s="1"/>
  <c r="DK52" i="22" s="1"/>
  <c r="DL52" i="22" s="1"/>
  <c r="DD23" i="22"/>
  <c r="DI23" i="22" s="1"/>
  <c r="CR28" i="22"/>
  <c r="CW28" i="22" s="1"/>
  <c r="BY103" i="22"/>
  <c r="DD88" i="22"/>
  <c r="DI88" i="22" s="1"/>
  <c r="DK88" i="22" s="1"/>
  <c r="DL88" i="22" s="1"/>
  <c r="CR79" i="22"/>
  <c r="CW79" i="22" s="1"/>
  <c r="CP36" i="22"/>
  <c r="DD45" i="22"/>
  <c r="DB45" i="22" s="1"/>
  <c r="DJ63" i="22"/>
  <c r="DH63" i="22" s="1"/>
  <c r="DD47" i="22"/>
  <c r="DI47" i="22" s="1"/>
  <c r="CX51" i="22"/>
  <c r="CV51" i="22" s="1"/>
  <c r="DC51" i="22"/>
  <c r="CC102" i="22"/>
  <c r="CF102" i="22"/>
  <c r="CX30" i="22"/>
  <c r="CV30" i="22" s="1"/>
  <c r="DC30" i="22"/>
  <c r="DJ77" i="22"/>
  <c r="DH77" i="22" s="1"/>
  <c r="CR14" i="22"/>
  <c r="CP14" i="22" s="1"/>
  <c r="CO110" i="22" s="1"/>
  <c r="CR55" i="22"/>
  <c r="CP55" i="22" s="1"/>
  <c r="CW55" i="22"/>
  <c r="DB74" i="22"/>
  <c r="DK48" i="22"/>
  <c r="DL48" i="22" s="1"/>
  <c r="CX20" i="22"/>
  <c r="DC20" i="22" s="1"/>
  <c r="BW103" i="22"/>
  <c r="DJ76" i="22"/>
  <c r="DH76" i="22" s="1"/>
  <c r="DD76" i="22"/>
  <c r="DB76" i="22" s="1"/>
  <c r="DJ70" i="22"/>
  <c r="DH70" i="22" s="1"/>
  <c r="DJ74" i="22"/>
  <c r="DH74" i="22" s="1"/>
  <c r="DJ68" i="22"/>
  <c r="DH68" i="22" s="1"/>
  <c r="CP20" i="22"/>
  <c r="DK24" i="22"/>
  <c r="DL24" i="22" s="1"/>
  <c r="DK77" i="22"/>
  <c r="DL77" i="22" s="1"/>
  <c r="DD84" i="22"/>
  <c r="DB84" i="22" s="1"/>
  <c r="DJ59" i="22"/>
  <c r="DH59" i="22" s="1"/>
  <c r="CX57" i="22"/>
  <c r="DC57" i="22" s="1"/>
  <c r="CR40" i="22"/>
  <c r="CP40" i="22" s="1"/>
  <c r="CW40" i="22"/>
  <c r="DD42" i="22"/>
  <c r="DI42" i="22" s="1"/>
  <c r="DJ87" i="22"/>
  <c r="DH87" i="22" s="1"/>
  <c r="CE101" i="22"/>
  <c r="CR80" i="22"/>
  <c r="CP80" i="22" s="1"/>
  <c r="DC80" i="22"/>
  <c r="DI84" i="22"/>
  <c r="DK84" i="22" s="1"/>
  <c r="DL84" i="22" s="1"/>
  <c r="BQ104" i="22"/>
  <c r="CX70" i="22"/>
  <c r="CV70" i="22" s="1"/>
  <c r="DK70" i="22"/>
  <c r="DL70" i="22" s="1"/>
  <c r="CP72" i="22"/>
  <c r="DJ82" i="22"/>
  <c r="DH82" i="22" s="1"/>
  <c r="DK82" i="22"/>
  <c r="DL82" i="22" s="1"/>
  <c r="CR38" i="22"/>
  <c r="CP38" i="22" s="1"/>
  <c r="DJ32" i="22"/>
  <c r="DH32" i="22" s="1"/>
  <c r="DD53" i="22"/>
  <c r="DB53" i="22" s="1"/>
  <c r="DI53" i="22"/>
  <c r="DK53" i="22" s="1"/>
  <c r="DL53" i="22" s="1"/>
  <c r="DD48" i="22"/>
  <c r="DB48" i="22" s="1"/>
  <c r="CX64" i="22"/>
  <c r="CV64" i="22" s="1"/>
  <c r="BX103" i="22"/>
  <c r="DK90" i="22"/>
  <c r="DL90" i="22" s="1"/>
  <c r="CR85" i="22"/>
  <c r="CP85" i="22" s="1"/>
  <c r="CW85" i="22"/>
  <c r="DC85" i="22" s="1"/>
  <c r="CX66" i="22"/>
  <c r="DC66" i="22" s="1"/>
  <c r="DI66" i="22" s="1"/>
  <c r="CX80" i="22"/>
  <c r="CV80" i="22" s="1"/>
  <c r="DD73" i="22"/>
  <c r="DI73" i="22" s="1"/>
  <c r="DD33" i="22"/>
  <c r="DI33" i="22" s="1"/>
  <c r="DK33" i="22" s="1"/>
  <c r="DL33" i="22" s="1"/>
  <c r="CV84" i="22"/>
  <c r="DJ46" i="22"/>
  <c r="DH46" i="22" s="1"/>
  <c r="DK46" i="22"/>
  <c r="DL46" i="22" s="1"/>
  <c r="CX72" i="22"/>
  <c r="DC72" i="22" s="1"/>
  <c r="DK86" i="22"/>
  <c r="DL86" i="22" s="1"/>
  <c r="CR81" i="22"/>
  <c r="CP81" i="22" s="1"/>
  <c r="DI81" i="22"/>
  <c r="DK81" i="22" s="1"/>
  <c r="DL81" i="22" s="1"/>
  <c r="CX14" i="22"/>
  <c r="CV14" i="22" s="1"/>
  <c r="CU110" i="22" s="1"/>
  <c r="CX71" i="22"/>
  <c r="DC71" i="22" s="1"/>
  <c r="CR78" i="22"/>
  <c r="CW78" i="22" s="1"/>
  <c r="DC78" i="22" s="1"/>
  <c r="CX22" i="22"/>
  <c r="CV22" i="22" s="1"/>
  <c r="DC22" i="22"/>
  <c r="DC64" i="22"/>
  <c r="DK63" i="22"/>
  <c r="DL63" i="22" s="1"/>
  <c r="CP78" i="22" l="1"/>
  <c r="CL92" i="22"/>
  <c r="DB47" i="22"/>
  <c r="CW69" i="22"/>
  <c r="DD56" i="22"/>
  <c r="DB56" i="22" s="1"/>
  <c r="CC103" i="22"/>
  <c r="CD99" i="22"/>
  <c r="CD103" i="22" s="1"/>
  <c r="CD92" i="22"/>
  <c r="CF101" i="22"/>
  <c r="CF103" i="22" s="1"/>
  <c r="CP79" i="22"/>
  <c r="DK19" i="22"/>
  <c r="DL19" i="22" s="1"/>
  <c r="DB33" i="22"/>
  <c r="DK39" i="22"/>
  <c r="DL39" i="22" s="1"/>
  <c r="DC41" i="22"/>
  <c r="DI41" i="22" s="1"/>
  <c r="CO112" i="22"/>
  <c r="CO113" i="22" s="1"/>
  <c r="DJ14" i="22"/>
  <c r="DH14" i="22" s="1"/>
  <c r="DG110" i="22" s="1"/>
  <c r="DD13" i="22"/>
  <c r="DB13" i="22" s="1"/>
  <c r="DB109" i="22" s="1"/>
  <c r="DB112" i="22" s="1"/>
  <c r="DI13" i="22"/>
  <c r="DJ13" i="22" s="1"/>
  <c r="DH13" i="22" s="1"/>
  <c r="DH109" i="22" s="1"/>
  <c r="DH112" i="22" s="1"/>
  <c r="CE103" i="22"/>
  <c r="BW104" i="22"/>
  <c r="DK18" i="22"/>
  <c r="DL18" i="22" s="1"/>
  <c r="DJ18" i="22"/>
  <c r="DH18" i="22" s="1"/>
  <c r="DD38" i="22"/>
  <c r="DB38" i="22" s="1"/>
  <c r="DI38" i="22"/>
  <c r="DK38" i="22" s="1"/>
  <c r="DL38" i="22" s="1"/>
  <c r="CX44" i="22"/>
  <c r="CV44" i="22" s="1"/>
  <c r="CV71" i="22"/>
  <c r="CX38" i="22"/>
  <c r="CV38" i="22" s="1"/>
  <c r="CV20" i="22"/>
  <c r="DD27" i="22"/>
  <c r="DB27" i="22" s="1"/>
  <c r="DB39" i="22"/>
  <c r="DD44" i="22"/>
  <c r="DB44" i="22" s="1"/>
  <c r="DJ56" i="22"/>
  <c r="DH56" i="22" s="1"/>
  <c r="CV29" i="22"/>
  <c r="DI44" i="22"/>
  <c r="DK27" i="22"/>
  <c r="DL27" i="22" s="1"/>
  <c r="DD29" i="22"/>
  <c r="DB29" i="22" s="1"/>
  <c r="DD18" i="22"/>
  <c r="DB18" i="22" s="1"/>
  <c r="CV72" i="22"/>
  <c r="CJ69" i="22"/>
  <c r="CK101" i="22" s="1"/>
  <c r="DK36" i="22"/>
  <c r="DL36" i="22" s="1"/>
  <c r="DI29" i="22"/>
  <c r="DJ42" i="22"/>
  <c r="DH42" i="22" s="1"/>
  <c r="CX40" i="22"/>
  <c r="CV40" i="22" s="1"/>
  <c r="DC40" i="22"/>
  <c r="DI40" i="22" s="1"/>
  <c r="DD71" i="22"/>
  <c r="DI71" i="22" s="1"/>
  <c r="DK71" i="22" s="1"/>
  <c r="DL71" i="22" s="1"/>
  <c r="DD20" i="22"/>
  <c r="DI20" i="22" s="1"/>
  <c r="DK20" i="22" s="1"/>
  <c r="DL20" i="22" s="1"/>
  <c r="CX79" i="22"/>
  <c r="DC79" i="22" s="1"/>
  <c r="CP28" i="22"/>
  <c r="DJ49" i="22"/>
  <c r="DH49" i="22" s="1"/>
  <c r="DK49" i="22"/>
  <c r="DL49" i="22" s="1"/>
  <c r="DD80" i="22"/>
  <c r="DB80" i="22"/>
  <c r="DJ66" i="22"/>
  <c r="DH66" i="22" s="1"/>
  <c r="DD66" i="22"/>
  <c r="DB66" i="22" s="1"/>
  <c r="CJ98" i="22"/>
  <c r="DD78" i="22"/>
  <c r="DI78" i="22" s="1"/>
  <c r="DD72" i="22"/>
  <c r="DB72" i="22" s="1"/>
  <c r="DI72" i="22"/>
  <c r="DK72" i="22" s="1"/>
  <c r="DL72" i="22" s="1"/>
  <c r="DJ33" i="22"/>
  <c r="DH33" i="22" s="1"/>
  <c r="CV66" i="22"/>
  <c r="CX69" i="22"/>
  <c r="DC69" i="22" s="1"/>
  <c r="DI69" i="22" s="1"/>
  <c r="DD51" i="22"/>
  <c r="DI51" i="22" s="1"/>
  <c r="DB88" i="22"/>
  <c r="DB23" i="22"/>
  <c r="DB49" i="22"/>
  <c r="DJ43" i="22"/>
  <c r="DH43" i="22" s="1"/>
  <c r="DJ45" i="22"/>
  <c r="DH45" i="22" s="1"/>
  <c r="DJ73" i="22"/>
  <c r="DH73" i="22" s="1"/>
  <c r="DJ23" i="22"/>
  <c r="DH23" i="22" s="1"/>
  <c r="DK23" i="22"/>
  <c r="DL23" i="22" s="1"/>
  <c r="DJ60" i="22"/>
  <c r="DH60" i="22" s="1"/>
  <c r="DK60" i="22"/>
  <c r="DL60" i="22" s="1"/>
  <c r="DK45" i="22"/>
  <c r="DL45" i="22" s="1"/>
  <c r="DJ36" i="22"/>
  <c r="DH36" i="22" s="1"/>
  <c r="DK42" i="22"/>
  <c r="DL42" i="22" s="1"/>
  <c r="CX31" i="22"/>
  <c r="CV31" i="22" s="1"/>
  <c r="DC31" i="22"/>
  <c r="DD64" i="22"/>
  <c r="DB64" i="22" s="1"/>
  <c r="DI64" i="22"/>
  <c r="DK64" i="22" s="1"/>
  <c r="DL64" i="22" s="1"/>
  <c r="DD85" i="22"/>
  <c r="DI85" i="22" s="1"/>
  <c r="DJ88" i="22"/>
  <c r="DH88" i="22" s="1"/>
  <c r="CX78" i="22"/>
  <c r="CV78" i="22" s="1"/>
  <c r="DB73" i="22"/>
  <c r="CX85" i="22"/>
  <c r="CV85" i="22" s="1"/>
  <c r="DB60" i="22"/>
  <c r="DK66" i="22"/>
  <c r="DL66" i="22" s="1"/>
  <c r="DD57" i="22"/>
  <c r="DI57" i="22" s="1"/>
  <c r="DJ81" i="22"/>
  <c r="DH81" i="22" s="1"/>
  <c r="DJ84" i="22"/>
  <c r="DH84" i="22" s="1"/>
  <c r="CX55" i="22"/>
  <c r="CV55" i="22" s="1"/>
  <c r="DC55" i="22"/>
  <c r="DD30" i="22"/>
  <c r="DI30" i="22" s="1"/>
  <c r="DK30" i="22" s="1"/>
  <c r="DL30" i="22" s="1"/>
  <c r="DJ47" i="22"/>
  <c r="DH47" i="22" s="1"/>
  <c r="DB52" i="22"/>
  <c r="CR69" i="22"/>
  <c r="CP69" i="22" s="1"/>
  <c r="DK43" i="22"/>
  <c r="DL43" i="22" s="1"/>
  <c r="CX28" i="22"/>
  <c r="DC28" i="22" s="1"/>
  <c r="DD22" i="22"/>
  <c r="DB22" i="22" s="1"/>
  <c r="DI22" i="22"/>
  <c r="DJ53" i="22"/>
  <c r="DH53" i="22" s="1"/>
  <c r="DI80" i="22"/>
  <c r="DB42" i="22"/>
  <c r="CV57" i="22"/>
  <c r="DK47" i="22"/>
  <c r="DL47" i="22" s="1"/>
  <c r="DJ52" i="22"/>
  <c r="DH52" i="22" s="1"/>
  <c r="DB43" i="22"/>
  <c r="CW12" i="22"/>
  <c r="DD36" i="22"/>
  <c r="DB36" i="22" s="1"/>
  <c r="DK73" i="22"/>
  <c r="DL73" i="22" s="1"/>
  <c r="CR92" i="22" l="1"/>
  <c r="CL101" i="22"/>
  <c r="DD41" i="22"/>
  <c r="DB41" i="22" s="1"/>
  <c r="CJ102" i="22"/>
  <c r="CK99" i="22"/>
  <c r="CJ92" i="22"/>
  <c r="CL98" i="22" s="1"/>
  <c r="CL99" i="22"/>
  <c r="CJ99" i="22"/>
  <c r="DJ38" i="22"/>
  <c r="DH38" i="22" s="1"/>
  <c r="CL102" i="22"/>
  <c r="CI102" i="22"/>
  <c r="CJ101" i="22"/>
  <c r="CJ103" i="22" s="1"/>
  <c r="CI101" i="22"/>
  <c r="CK102" i="22"/>
  <c r="DB51" i="22"/>
  <c r="CC104" i="22"/>
  <c r="DK13" i="22"/>
  <c r="DL13" i="22" s="1"/>
  <c r="CK98" i="22"/>
  <c r="DB30" i="22"/>
  <c r="DB20" i="22"/>
  <c r="CI99" i="22"/>
  <c r="CI98" i="22"/>
  <c r="DK40" i="22"/>
  <c r="DL40" i="22" s="1"/>
  <c r="DJ44" i="22"/>
  <c r="DH44" i="22" s="1"/>
  <c r="DK44" i="22"/>
  <c r="DL44" i="22" s="1"/>
  <c r="DB57" i="22"/>
  <c r="DJ41" i="22"/>
  <c r="DH41" i="22" s="1"/>
  <c r="DK41" i="22"/>
  <c r="DL41" i="22" s="1"/>
  <c r="DK29" i="22"/>
  <c r="DL29" i="22" s="1"/>
  <c r="DJ29" i="22"/>
  <c r="DH29" i="22" s="1"/>
  <c r="CQ102" i="22"/>
  <c r="CP98" i="22"/>
  <c r="CP99" i="22"/>
  <c r="CP101" i="22"/>
  <c r="CR101" i="22"/>
  <c r="CP92" i="22"/>
  <c r="CR98" i="22"/>
  <c r="CR99" i="22"/>
  <c r="CP102" i="22"/>
  <c r="CO101" i="22"/>
  <c r="CO98" i="22"/>
  <c r="CQ99" i="22"/>
  <c r="CQ101" i="22"/>
  <c r="CQ98" i="22"/>
  <c r="CO99" i="22"/>
  <c r="CR102" i="22"/>
  <c r="CO102" i="22"/>
  <c r="DD69" i="22"/>
  <c r="DB69" i="22" s="1"/>
  <c r="DK69" i="22"/>
  <c r="DL69" i="22" s="1"/>
  <c r="CW92" i="22"/>
  <c r="CX12" i="22"/>
  <c r="DJ22" i="22"/>
  <c r="DH22" i="22" s="1"/>
  <c r="DB78" i="22"/>
  <c r="DJ20" i="22"/>
  <c r="DH20" i="22" s="1"/>
  <c r="DJ40" i="22"/>
  <c r="DH40" i="22" s="1"/>
  <c r="DD55" i="22"/>
  <c r="DI55" i="22" s="1"/>
  <c r="DD31" i="22"/>
  <c r="DI31" i="22" s="1"/>
  <c r="DK31" i="22" s="1"/>
  <c r="DL31" i="22" s="1"/>
  <c r="DJ78" i="22"/>
  <c r="DH78" i="22" s="1"/>
  <c r="DK78" i="22"/>
  <c r="DL78" i="22" s="1"/>
  <c r="CV28" i="22"/>
  <c r="DB85" i="22"/>
  <c r="DJ71" i="22"/>
  <c r="DH71" i="22" s="1"/>
  <c r="DD28" i="22"/>
  <c r="DB28" i="22" s="1"/>
  <c r="DI28" i="22"/>
  <c r="DK28" i="22" s="1"/>
  <c r="DL28" i="22" s="1"/>
  <c r="DJ85" i="22"/>
  <c r="DH85" i="22" s="1"/>
  <c r="DJ51" i="22"/>
  <c r="DH51" i="22" s="1"/>
  <c r="DK51" i="22"/>
  <c r="DL51" i="22" s="1"/>
  <c r="DB71" i="22"/>
  <c r="DJ69" i="22"/>
  <c r="DH69" i="22" s="1"/>
  <c r="DJ80" i="22"/>
  <c r="DH80" i="22" s="1"/>
  <c r="DJ57" i="22"/>
  <c r="DH57" i="22"/>
  <c r="DK57" i="22"/>
  <c r="DL57" i="22" s="1"/>
  <c r="DJ64" i="22"/>
  <c r="DH64" i="22" s="1"/>
  <c r="DJ72" i="22"/>
  <c r="DH72" i="22" s="1"/>
  <c r="CV79" i="22"/>
  <c r="DK22" i="22"/>
  <c r="DL22" i="22" s="1"/>
  <c r="DK80" i="22"/>
  <c r="DL80" i="22" s="1"/>
  <c r="DJ30" i="22"/>
  <c r="DH30" i="22" s="1"/>
  <c r="CV69" i="22"/>
  <c r="DD79" i="22"/>
  <c r="DI79" i="22" s="1"/>
  <c r="DD40" i="22"/>
  <c r="DB40" i="22" s="1"/>
  <c r="DK85" i="22"/>
  <c r="DL85" i="22" s="1"/>
  <c r="CL103" i="22" l="1"/>
  <c r="CK103" i="22"/>
  <c r="CI103" i="22"/>
  <c r="CR103" i="22"/>
  <c r="CQ103" i="22"/>
  <c r="DB31" i="22"/>
  <c r="CX92" i="22"/>
  <c r="DC12" i="22"/>
  <c r="DJ31" i="22"/>
  <c r="DH31" i="22" s="1"/>
  <c r="DB79" i="22"/>
  <c r="CO103" i="22"/>
  <c r="DJ79" i="22"/>
  <c r="DH79" i="22" s="1"/>
  <c r="DK79" i="22"/>
  <c r="DL79" i="22" s="1"/>
  <c r="DJ55" i="22"/>
  <c r="DH55" i="22" s="1"/>
  <c r="DB55" i="22"/>
  <c r="DK55" i="22"/>
  <c r="DL55" i="22" s="1"/>
  <c r="CP103" i="22"/>
  <c r="DJ28" i="22"/>
  <c r="DH28" i="22" s="1"/>
  <c r="CV12" i="22"/>
  <c r="CU109" i="22" s="1"/>
  <c r="CU112" i="22" s="1"/>
  <c r="CU113" i="22" s="1"/>
  <c r="CI104" i="22" l="1"/>
  <c r="DC92" i="22"/>
  <c r="DD12" i="22"/>
  <c r="CV102" i="22"/>
  <c r="CW101" i="22"/>
  <c r="CW98" i="22"/>
  <c r="CU102" i="22"/>
  <c r="CV101" i="22"/>
  <c r="CV98" i="22"/>
  <c r="CU101" i="22"/>
  <c r="CU98" i="22"/>
  <c r="CV92" i="22"/>
  <c r="CX99" i="22"/>
  <c r="CW99" i="22"/>
  <c r="CV99" i="22"/>
  <c r="CW102" i="22"/>
  <c r="CX101" i="22"/>
  <c r="CX102" i="22"/>
  <c r="CU99" i="22"/>
  <c r="CX98" i="22"/>
  <c r="CO104" i="22"/>
  <c r="CX103" i="22" l="1"/>
  <c r="CW103" i="22"/>
  <c r="CU103" i="22"/>
  <c r="DD92" i="22"/>
  <c r="DI12" i="22"/>
  <c r="CV103" i="22"/>
  <c r="DB12" i="22"/>
  <c r="DA109" i="22" s="1"/>
  <c r="DA112" i="22" s="1"/>
  <c r="DA113" i="22" s="1"/>
  <c r="DC99" i="22" l="1"/>
  <c r="DB99" i="22"/>
  <c r="DD102" i="22"/>
  <c r="DC102" i="22"/>
  <c r="DD101" i="22"/>
  <c r="DD98" i="22"/>
  <c r="DB102" i="22"/>
  <c r="DC101" i="22"/>
  <c r="DC98" i="22"/>
  <c r="DA102" i="22"/>
  <c r="DB101" i="22"/>
  <c r="DB98" i="22"/>
  <c r="DB92" i="22"/>
  <c r="DD99" i="22"/>
  <c r="DA98" i="22"/>
  <c r="DA101" i="22"/>
  <c r="CU104" i="22"/>
  <c r="DI92" i="22"/>
  <c r="DJ12" i="22"/>
  <c r="DJ92" i="22" s="1"/>
  <c r="DK12" i="22"/>
  <c r="DH12" i="22" l="1"/>
  <c r="DG109" i="22" s="1"/>
  <c r="DG112" i="22" s="1"/>
  <c r="DG113" i="22" s="1"/>
  <c r="DB103" i="22"/>
  <c r="DA99" i="22"/>
  <c r="DA103" i="22" s="1"/>
  <c r="DK92" i="22"/>
  <c r="DL12" i="22"/>
  <c r="DL92" i="22" s="1"/>
  <c r="DD103" i="22"/>
  <c r="DI98" i="22"/>
  <c r="DH101" i="22"/>
  <c r="DJ99" i="22"/>
  <c r="DI99" i="22"/>
  <c r="DJ102" i="22"/>
  <c r="DC103" i="22"/>
  <c r="DI102" i="22" l="1"/>
  <c r="DI101" i="22"/>
  <c r="DG98" i="22"/>
  <c r="DH102" i="22"/>
  <c r="DG99" i="22"/>
  <c r="DG101" i="22"/>
  <c r="DJ98" i="22"/>
  <c r="DJ101" i="22"/>
  <c r="DH98" i="22"/>
  <c r="DG102" i="22"/>
  <c r="DH99" i="22"/>
  <c r="DH92" i="22"/>
  <c r="DA104" i="22"/>
  <c r="DJ103" i="22" l="1"/>
  <c r="DH103" i="22"/>
  <c r="DG103" i="22"/>
  <c r="DI103" i="22"/>
  <c r="DG104" i="22" l="1"/>
  <c r="K12" i="2"/>
  <c r="DM12" i="2"/>
  <c r="DM15" i="2"/>
  <c r="DM16" i="2"/>
  <c r="DM17" i="2"/>
  <c r="DM18" i="2"/>
  <c r="DM19" i="2"/>
  <c r="DM20" i="2"/>
  <c r="DM21" i="2"/>
  <c r="DM22" i="2"/>
  <c r="DM23" i="2"/>
  <c r="DM24" i="2"/>
  <c r="DM25" i="2"/>
  <c r="DM26" i="2"/>
  <c r="DM27" i="2"/>
  <c r="DM28" i="2"/>
  <c r="DM29" i="2"/>
  <c r="DM30" i="2"/>
  <c r="DM31" i="2"/>
  <c r="DM32" i="2"/>
  <c r="DM33" i="2"/>
  <c r="DM34" i="2"/>
  <c r="DM35" i="2"/>
  <c r="DM36" i="2"/>
  <c r="DM37" i="2"/>
  <c r="DM38" i="2"/>
  <c r="DM39" i="2"/>
  <c r="DM40" i="2"/>
  <c r="DM41" i="2"/>
  <c r="DM42" i="2"/>
  <c r="DM43" i="2"/>
  <c r="DM44" i="2"/>
  <c r="DM45" i="2"/>
  <c r="DM46" i="2"/>
  <c r="DM47" i="2"/>
  <c r="DM48" i="2"/>
  <c r="DM49" i="2"/>
  <c r="DM50" i="2"/>
  <c r="DM51" i="2"/>
  <c r="DM52" i="2"/>
  <c r="DM53" i="2"/>
  <c r="DM54" i="2"/>
  <c r="DM55" i="2"/>
  <c r="DM56" i="2"/>
  <c r="DM57" i="2"/>
  <c r="DM58" i="2"/>
  <c r="DM59" i="2"/>
  <c r="DM60" i="2"/>
  <c r="DM61" i="2"/>
  <c r="DM62" i="2"/>
  <c r="DM63" i="2"/>
  <c r="DM64" i="2"/>
  <c r="DM65" i="2"/>
  <c r="DM66" i="2"/>
  <c r="DM67" i="2"/>
  <c r="DM68" i="2"/>
  <c r="DM69" i="2"/>
  <c r="DM70" i="2"/>
  <c r="DM71" i="2"/>
  <c r="DM72" i="2"/>
  <c r="DM73" i="2"/>
  <c r="DM74" i="2"/>
  <c r="DM75" i="2"/>
  <c r="DM76" i="2"/>
  <c r="DM77" i="2"/>
  <c r="DM78" i="2"/>
  <c r="DM79" i="2"/>
  <c r="DM80" i="2"/>
  <c r="DM81" i="2"/>
  <c r="DM82" i="2"/>
  <c r="DM83" i="2"/>
  <c r="DM84" i="2"/>
  <c r="DM85" i="2"/>
  <c r="DM86" i="2"/>
  <c r="DM87" i="2"/>
  <c r="DM88" i="2"/>
  <c r="DM89" i="2"/>
  <c r="DM90" i="2"/>
  <c r="DM91" i="2"/>
  <c r="DM14" i="2"/>
  <c r="DM13" i="2"/>
  <c r="DM92" i="2" l="1"/>
  <c r="DG13" i="2"/>
  <c r="DG14" i="2"/>
  <c r="DG15" i="2"/>
  <c r="DG16" i="2"/>
  <c r="DG17" i="2"/>
  <c r="DG18" i="2"/>
  <c r="DG19" i="2"/>
  <c r="DG20" i="2"/>
  <c r="DG21" i="2"/>
  <c r="DG22" i="2"/>
  <c r="DG23" i="2"/>
  <c r="DG24" i="2"/>
  <c r="DG25" i="2"/>
  <c r="DG26" i="2"/>
  <c r="DG27" i="2"/>
  <c r="DG28" i="2"/>
  <c r="DG29" i="2"/>
  <c r="DG30" i="2"/>
  <c r="DG31" i="2"/>
  <c r="DG32" i="2"/>
  <c r="DG33" i="2"/>
  <c r="DG34" i="2"/>
  <c r="DG35" i="2"/>
  <c r="DG36" i="2"/>
  <c r="DG37" i="2"/>
  <c r="DG38" i="2"/>
  <c r="DG39" i="2"/>
  <c r="DG40" i="2"/>
  <c r="DG41" i="2"/>
  <c r="DG42" i="2"/>
  <c r="DG43" i="2"/>
  <c r="DG44" i="2"/>
  <c r="DG45" i="2"/>
  <c r="DG46" i="2"/>
  <c r="DG47" i="2"/>
  <c r="DG48" i="2"/>
  <c r="DG49" i="2"/>
  <c r="DG50" i="2"/>
  <c r="DG51" i="2"/>
  <c r="DG52" i="2"/>
  <c r="DG53" i="2"/>
  <c r="DG54" i="2"/>
  <c r="DG55" i="2"/>
  <c r="DG56" i="2"/>
  <c r="DG57" i="2"/>
  <c r="DG58" i="2"/>
  <c r="DG59" i="2"/>
  <c r="DG60" i="2"/>
  <c r="DG61" i="2"/>
  <c r="DG62" i="2"/>
  <c r="DG63" i="2"/>
  <c r="DG64" i="2"/>
  <c r="DG65" i="2"/>
  <c r="DG66" i="2"/>
  <c r="DG67" i="2"/>
  <c r="DG68" i="2"/>
  <c r="DG69" i="2"/>
  <c r="DG70" i="2"/>
  <c r="DG71" i="2"/>
  <c r="DG72" i="2"/>
  <c r="DG73" i="2"/>
  <c r="DG74" i="2"/>
  <c r="DG75" i="2"/>
  <c r="DG76" i="2"/>
  <c r="DG77" i="2"/>
  <c r="DG78" i="2"/>
  <c r="DG79" i="2"/>
  <c r="DG80" i="2"/>
  <c r="DG81" i="2"/>
  <c r="DG82" i="2"/>
  <c r="DG83" i="2"/>
  <c r="DG84" i="2"/>
  <c r="DG85" i="2"/>
  <c r="DG86" i="2"/>
  <c r="DG87" i="2"/>
  <c r="DG88" i="2"/>
  <c r="DG89" i="2"/>
  <c r="DG90" i="2"/>
  <c r="DG91" i="2"/>
  <c r="DA12" i="2"/>
  <c r="DE13" i="2"/>
  <c r="DE14" i="2"/>
  <c r="DE15" i="2"/>
  <c r="DE16" i="2"/>
  <c r="DE17" i="2"/>
  <c r="DE18" i="2"/>
  <c r="DE19" i="2"/>
  <c r="DE20" i="2"/>
  <c r="DE21" i="2"/>
  <c r="DE22" i="2"/>
  <c r="DE23" i="2"/>
  <c r="DE24" i="2"/>
  <c r="DE25" i="2"/>
  <c r="DE26" i="2"/>
  <c r="DE27" i="2"/>
  <c r="DE28" i="2"/>
  <c r="DE29" i="2"/>
  <c r="DE30" i="2"/>
  <c r="DE31" i="2"/>
  <c r="DE32" i="2"/>
  <c r="DE33" i="2"/>
  <c r="DE34" i="2"/>
  <c r="DE35" i="2"/>
  <c r="DE36" i="2"/>
  <c r="DE37" i="2"/>
  <c r="DE38" i="2"/>
  <c r="DE39" i="2"/>
  <c r="DE40" i="2"/>
  <c r="DE41" i="2"/>
  <c r="DE42" i="2"/>
  <c r="DE43" i="2"/>
  <c r="DE44" i="2"/>
  <c r="DE45" i="2"/>
  <c r="DE46" i="2"/>
  <c r="DE47" i="2"/>
  <c r="DE48" i="2"/>
  <c r="DE49" i="2"/>
  <c r="DE50" i="2"/>
  <c r="DE51" i="2"/>
  <c r="DE52" i="2"/>
  <c r="DE53" i="2"/>
  <c r="DE54" i="2"/>
  <c r="DE55" i="2"/>
  <c r="DE56" i="2"/>
  <c r="DE57" i="2"/>
  <c r="DE58" i="2"/>
  <c r="DE59" i="2"/>
  <c r="DE60" i="2"/>
  <c r="DE61" i="2"/>
  <c r="DE62" i="2"/>
  <c r="DE63" i="2"/>
  <c r="DE64" i="2"/>
  <c r="DE65" i="2"/>
  <c r="DE66" i="2"/>
  <c r="DE67" i="2"/>
  <c r="DE68" i="2"/>
  <c r="DE69" i="2"/>
  <c r="DE70" i="2"/>
  <c r="DE71" i="2"/>
  <c r="DE72" i="2"/>
  <c r="DE73" i="2"/>
  <c r="DE74" i="2"/>
  <c r="DE75" i="2"/>
  <c r="DE76" i="2"/>
  <c r="DE77" i="2"/>
  <c r="DE78" i="2"/>
  <c r="DE79" i="2"/>
  <c r="DE80" i="2"/>
  <c r="DE81" i="2"/>
  <c r="DE82" i="2"/>
  <c r="DE83" i="2"/>
  <c r="DE84" i="2"/>
  <c r="DE85" i="2"/>
  <c r="DE86" i="2"/>
  <c r="DE87" i="2"/>
  <c r="DE88" i="2"/>
  <c r="DE89" i="2"/>
  <c r="DE90" i="2"/>
  <c r="DE91" i="2"/>
  <c r="DE12" i="2"/>
  <c r="DA13" i="2"/>
  <c r="DA14" i="2"/>
  <c r="DA15" i="2"/>
  <c r="DA16" i="2"/>
  <c r="DA17" i="2"/>
  <c r="DA18" i="2"/>
  <c r="DA19" i="2"/>
  <c r="DA20" i="2"/>
  <c r="DA21" i="2"/>
  <c r="DA22" i="2"/>
  <c r="DA23" i="2"/>
  <c r="DA24" i="2"/>
  <c r="DA25" i="2"/>
  <c r="DA26" i="2"/>
  <c r="DA27" i="2"/>
  <c r="DA28" i="2"/>
  <c r="DA29" i="2"/>
  <c r="DA30" i="2"/>
  <c r="DA31" i="2"/>
  <c r="DA32" i="2"/>
  <c r="DA33" i="2"/>
  <c r="DA34" i="2"/>
  <c r="DA35" i="2"/>
  <c r="DA36" i="2"/>
  <c r="DA37" i="2"/>
  <c r="DA38" i="2"/>
  <c r="DA39" i="2"/>
  <c r="DA40" i="2"/>
  <c r="DA41" i="2"/>
  <c r="DA42" i="2"/>
  <c r="DA43" i="2"/>
  <c r="DA44" i="2"/>
  <c r="DA45" i="2"/>
  <c r="DA46" i="2"/>
  <c r="DA47" i="2"/>
  <c r="DA48" i="2"/>
  <c r="DA49" i="2"/>
  <c r="DA50" i="2"/>
  <c r="DA51" i="2"/>
  <c r="DA52" i="2"/>
  <c r="DA53" i="2"/>
  <c r="DA54" i="2"/>
  <c r="DA55" i="2"/>
  <c r="DA56" i="2"/>
  <c r="DA57" i="2"/>
  <c r="DA58" i="2"/>
  <c r="DA59" i="2"/>
  <c r="DA60" i="2"/>
  <c r="DA61" i="2"/>
  <c r="DA62" i="2"/>
  <c r="DA63" i="2"/>
  <c r="DA64" i="2"/>
  <c r="DA65" i="2"/>
  <c r="DA66" i="2"/>
  <c r="DA67" i="2"/>
  <c r="DA68" i="2"/>
  <c r="DA69" i="2"/>
  <c r="DA70" i="2"/>
  <c r="DA71" i="2"/>
  <c r="DA72" i="2"/>
  <c r="DA73" i="2"/>
  <c r="DA74" i="2"/>
  <c r="DA75" i="2"/>
  <c r="DA76" i="2"/>
  <c r="DA77" i="2"/>
  <c r="DA78" i="2"/>
  <c r="DA79" i="2"/>
  <c r="DA80" i="2"/>
  <c r="DA81" i="2"/>
  <c r="DA82" i="2"/>
  <c r="DA83" i="2"/>
  <c r="DA84" i="2"/>
  <c r="DA85" i="2"/>
  <c r="DA86" i="2"/>
  <c r="DA87" i="2"/>
  <c r="DA88" i="2"/>
  <c r="DA89" i="2"/>
  <c r="DA90" i="2"/>
  <c r="DA91" i="2"/>
  <c r="CU12" i="2"/>
  <c r="CY13" i="2"/>
  <c r="CY14" i="2"/>
  <c r="CY15" i="2"/>
  <c r="CY16" i="2"/>
  <c r="CY17" i="2"/>
  <c r="CY18" i="2"/>
  <c r="CY19" i="2"/>
  <c r="CY20" i="2"/>
  <c r="CY21" i="2"/>
  <c r="CY22" i="2"/>
  <c r="CY23" i="2"/>
  <c r="CY24" i="2"/>
  <c r="CY25" i="2"/>
  <c r="CY26" i="2"/>
  <c r="CY27" i="2"/>
  <c r="CY28" i="2"/>
  <c r="CY29" i="2"/>
  <c r="CY30" i="2"/>
  <c r="CY31" i="2"/>
  <c r="CY32" i="2"/>
  <c r="CY33" i="2"/>
  <c r="CY34" i="2"/>
  <c r="CY35" i="2"/>
  <c r="CY36" i="2"/>
  <c r="CY37" i="2"/>
  <c r="CY38" i="2"/>
  <c r="CY39" i="2"/>
  <c r="CY40" i="2"/>
  <c r="CY41" i="2"/>
  <c r="CY42" i="2"/>
  <c r="CY43" i="2"/>
  <c r="CY44" i="2"/>
  <c r="CY45" i="2"/>
  <c r="CY46" i="2"/>
  <c r="CY47" i="2"/>
  <c r="CY48" i="2"/>
  <c r="CY49" i="2"/>
  <c r="CY50" i="2"/>
  <c r="CY51" i="2"/>
  <c r="CY52" i="2"/>
  <c r="CY53" i="2"/>
  <c r="CY54" i="2"/>
  <c r="CY55" i="2"/>
  <c r="CY56" i="2"/>
  <c r="CY57" i="2"/>
  <c r="CY58" i="2"/>
  <c r="CY59" i="2"/>
  <c r="CY60" i="2"/>
  <c r="CY61" i="2"/>
  <c r="CY62" i="2"/>
  <c r="CY63" i="2"/>
  <c r="CY64" i="2"/>
  <c r="CY65" i="2"/>
  <c r="CY66" i="2"/>
  <c r="CY67" i="2"/>
  <c r="CY68" i="2"/>
  <c r="CY69" i="2"/>
  <c r="CY70" i="2"/>
  <c r="CY71" i="2"/>
  <c r="CY72" i="2"/>
  <c r="CY73" i="2"/>
  <c r="CY74" i="2"/>
  <c r="CY75" i="2"/>
  <c r="CY76" i="2"/>
  <c r="CY77" i="2"/>
  <c r="CY78" i="2"/>
  <c r="CY79" i="2"/>
  <c r="CY80" i="2"/>
  <c r="CY81" i="2"/>
  <c r="CY82" i="2"/>
  <c r="CY83" i="2"/>
  <c r="CY84" i="2"/>
  <c r="CY85" i="2"/>
  <c r="CY86" i="2"/>
  <c r="CY87" i="2"/>
  <c r="CY88" i="2"/>
  <c r="CY89" i="2"/>
  <c r="CY90" i="2"/>
  <c r="CY91" i="2"/>
  <c r="CY12" i="2"/>
  <c r="CU13" i="2"/>
  <c r="CU14" i="2"/>
  <c r="CU15" i="2"/>
  <c r="CU16" i="2"/>
  <c r="CU17" i="2"/>
  <c r="CU18" i="2"/>
  <c r="CU19" i="2"/>
  <c r="CU20" i="2"/>
  <c r="CU21" i="2"/>
  <c r="CU22" i="2"/>
  <c r="CU23" i="2"/>
  <c r="CU24" i="2"/>
  <c r="CU25" i="2"/>
  <c r="CU26" i="2"/>
  <c r="CU27" i="2"/>
  <c r="CU28" i="2"/>
  <c r="CU29" i="2"/>
  <c r="CU30" i="2"/>
  <c r="CU31" i="2"/>
  <c r="CU32" i="2"/>
  <c r="CU33" i="2"/>
  <c r="CU34" i="2"/>
  <c r="CU35" i="2"/>
  <c r="CU36" i="2"/>
  <c r="CU37" i="2"/>
  <c r="CU38" i="2"/>
  <c r="CU39" i="2"/>
  <c r="CU40" i="2"/>
  <c r="CU41" i="2"/>
  <c r="CU42" i="2"/>
  <c r="CU43" i="2"/>
  <c r="CU44" i="2"/>
  <c r="CU45" i="2"/>
  <c r="CU46" i="2"/>
  <c r="CU47" i="2"/>
  <c r="CU48" i="2"/>
  <c r="CU49" i="2"/>
  <c r="CU50" i="2"/>
  <c r="CU51" i="2"/>
  <c r="CU52" i="2"/>
  <c r="CU53" i="2"/>
  <c r="CU54" i="2"/>
  <c r="CU55" i="2"/>
  <c r="CU56" i="2"/>
  <c r="CU57" i="2"/>
  <c r="CU58" i="2"/>
  <c r="CU59" i="2"/>
  <c r="CU60" i="2"/>
  <c r="CU61" i="2"/>
  <c r="CU62" i="2"/>
  <c r="CU63" i="2"/>
  <c r="CU64" i="2"/>
  <c r="CU65" i="2"/>
  <c r="CU66" i="2"/>
  <c r="CU67" i="2"/>
  <c r="CU68" i="2"/>
  <c r="CU69" i="2"/>
  <c r="CU70" i="2"/>
  <c r="CU71" i="2"/>
  <c r="CU72" i="2"/>
  <c r="CU73" i="2"/>
  <c r="CU74" i="2"/>
  <c r="CU75" i="2"/>
  <c r="CU76" i="2"/>
  <c r="CU77" i="2"/>
  <c r="CU78" i="2"/>
  <c r="CU79" i="2"/>
  <c r="CU80" i="2"/>
  <c r="CU81" i="2"/>
  <c r="CU82" i="2"/>
  <c r="CU83" i="2"/>
  <c r="CU84" i="2"/>
  <c r="CU85" i="2"/>
  <c r="CU86" i="2"/>
  <c r="CU87" i="2"/>
  <c r="CU88" i="2"/>
  <c r="CU89" i="2"/>
  <c r="CU90" i="2"/>
  <c r="CU91" i="2"/>
  <c r="CO12" i="2"/>
  <c r="CS13" i="2"/>
  <c r="CS14" i="2"/>
  <c r="CS15" i="2"/>
  <c r="CS16" i="2"/>
  <c r="CS17" i="2"/>
  <c r="CS18" i="2"/>
  <c r="CS19" i="2"/>
  <c r="CS20" i="2"/>
  <c r="CS21" i="2"/>
  <c r="CS22" i="2"/>
  <c r="CS23" i="2"/>
  <c r="CS24" i="2"/>
  <c r="CS25" i="2"/>
  <c r="CS26" i="2"/>
  <c r="CS27" i="2"/>
  <c r="CS28" i="2"/>
  <c r="CS29" i="2"/>
  <c r="CS30" i="2"/>
  <c r="CS31" i="2"/>
  <c r="CS32" i="2"/>
  <c r="CS33" i="2"/>
  <c r="CS34" i="2"/>
  <c r="CS35" i="2"/>
  <c r="CS36" i="2"/>
  <c r="CS37" i="2"/>
  <c r="CS38" i="2"/>
  <c r="CS39" i="2"/>
  <c r="CS40" i="2"/>
  <c r="CS41" i="2"/>
  <c r="CS42" i="2"/>
  <c r="CS43" i="2"/>
  <c r="CS44" i="2"/>
  <c r="CS45" i="2"/>
  <c r="CS46" i="2"/>
  <c r="CS47" i="2"/>
  <c r="CS48" i="2"/>
  <c r="CS49" i="2"/>
  <c r="CS50" i="2"/>
  <c r="CS51" i="2"/>
  <c r="CS52" i="2"/>
  <c r="CS53" i="2"/>
  <c r="CS54" i="2"/>
  <c r="CS55" i="2"/>
  <c r="CS56" i="2"/>
  <c r="CS57" i="2"/>
  <c r="CS58" i="2"/>
  <c r="CS59" i="2"/>
  <c r="CS60" i="2"/>
  <c r="CS61" i="2"/>
  <c r="CS62" i="2"/>
  <c r="CS63" i="2"/>
  <c r="CS64" i="2"/>
  <c r="CS65" i="2"/>
  <c r="CS66" i="2"/>
  <c r="CS67" i="2"/>
  <c r="CS68" i="2"/>
  <c r="CS69" i="2"/>
  <c r="CS70" i="2"/>
  <c r="CS71" i="2"/>
  <c r="CS72" i="2"/>
  <c r="CS73" i="2"/>
  <c r="CS74" i="2"/>
  <c r="CS75" i="2"/>
  <c r="CS76" i="2"/>
  <c r="CS77" i="2"/>
  <c r="CS78" i="2"/>
  <c r="CS79" i="2"/>
  <c r="CS80" i="2"/>
  <c r="CS81" i="2"/>
  <c r="CS82" i="2"/>
  <c r="CS83" i="2"/>
  <c r="CS84" i="2"/>
  <c r="CS85" i="2"/>
  <c r="CS86" i="2"/>
  <c r="CS87" i="2"/>
  <c r="CS88" i="2"/>
  <c r="CS89" i="2"/>
  <c r="CS90" i="2"/>
  <c r="CS91" i="2"/>
  <c r="CS12" i="2"/>
  <c r="CO13" i="2"/>
  <c r="CO14" i="2"/>
  <c r="CO15" i="2"/>
  <c r="CO16" i="2"/>
  <c r="CO17" i="2"/>
  <c r="CO18" i="2"/>
  <c r="CO19" i="2"/>
  <c r="CO20" i="2"/>
  <c r="CO21" i="2"/>
  <c r="CO22" i="2"/>
  <c r="CO23" i="2"/>
  <c r="CO24" i="2"/>
  <c r="CO25" i="2"/>
  <c r="CO26" i="2"/>
  <c r="CO27" i="2"/>
  <c r="CO28" i="2"/>
  <c r="CO29" i="2"/>
  <c r="CO30" i="2"/>
  <c r="CO31" i="2"/>
  <c r="CO32" i="2"/>
  <c r="CO33" i="2"/>
  <c r="CO34" i="2"/>
  <c r="CO35" i="2"/>
  <c r="CO36" i="2"/>
  <c r="CO37" i="2"/>
  <c r="CO38" i="2"/>
  <c r="CO39" i="2"/>
  <c r="CO40" i="2"/>
  <c r="CO41" i="2"/>
  <c r="CO42" i="2"/>
  <c r="CO43" i="2"/>
  <c r="CO44" i="2"/>
  <c r="CO45" i="2"/>
  <c r="CO46" i="2"/>
  <c r="CO47" i="2"/>
  <c r="CO48" i="2"/>
  <c r="CO49" i="2"/>
  <c r="CO50" i="2"/>
  <c r="CO51" i="2"/>
  <c r="CO52" i="2"/>
  <c r="CO53" i="2"/>
  <c r="CO54" i="2"/>
  <c r="CO55" i="2"/>
  <c r="CO56" i="2"/>
  <c r="CO57" i="2"/>
  <c r="CO58" i="2"/>
  <c r="CO59" i="2"/>
  <c r="CO60" i="2"/>
  <c r="CO61" i="2"/>
  <c r="CO62" i="2"/>
  <c r="CO63" i="2"/>
  <c r="CO64" i="2"/>
  <c r="CO65" i="2"/>
  <c r="CO66" i="2"/>
  <c r="CO67" i="2"/>
  <c r="CO68" i="2"/>
  <c r="CO69" i="2"/>
  <c r="CO70" i="2"/>
  <c r="CO71" i="2"/>
  <c r="CO72" i="2"/>
  <c r="CO73" i="2"/>
  <c r="CO74" i="2"/>
  <c r="CO75" i="2"/>
  <c r="CO76" i="2"/>
  <c r="CO77" i="2"/>
  <c r="CO78" i="2"/>
  <c r="CO79" i="2"/>
  <c r="CO80" i="2"/>
  <c r="CO81" i="2"/>
  <c r="CO82" i="2"/>
  <c r="CO83" i="2"/>
  <c r="CO84" i="2"/>
  <c r="CO85" i="2"/>
  <c r="CO86" i="2"/>
  <c r="CO87" i="2"/>
  <c r="CO88" i="2"/>
  <c r="CO89" i="2"/>
  <c r="CO90" i="2"/>
  <c r="CO91" i="2"/>
  <c r="CI12" i="2"/>
  <c r="CM13" i="2"/>
  <c r="CM14" i="2"/>
  <c r="CM15" i="2"/>
  <c r="CM16" i="2"/>
  <c r="CM17" i="2"/>
  <c r="CM18" i="2"/>
  <c r="CM19" i="2"/>
  <c r="CM20" i="2"/>
  <c r="CM21" i="2"/>
  <c r="CM22" i="2"/>
  <c r="CM23" i="2"/>
  <c r="CM24" i="2"/>
  <c r="CM25" i="2"/>
  <c r="CM26" i="2"/>
  <c r="CM27" i="2"/>
  <c r="CM28" i="2"/>
  <c r="CM29" i="2"/>
  <c r="CM30" i="2"/>
  <c r="CM31" i="2"/>
  <c r="CM32" i="2"/>
  <c r="CM33" i="2"/>
  <c r="CM34" i="2"/>
  <c r="CM35" i="2"/>
  <c r="CM36" i="2"/>
  <c r="CM37" i="2"/>
  <c r="CM38" i="2"/>
  <c r="CM39" i="2"/>
  <c r="CM40" i="2"/>
  <c r="CM41" i="2"/>
  <c r="CM42" i="2"/>
  <c r="CM43" i="2"/>
  <c r="CM44" i="2"/>
  <c r="CM45" i="2"/>
  <c r="CM46" i="2"/>
  <c r="CM47" i="2"/>
  <c r="CM48" i="2"/>
  <c r="CM49" i="2"/>
  <c r="CM50" i="2"/>
  <c r="CM51" i="2"/>
  <c r="CM52" i="2"/>
  <c r="CM53" i="2"/>
  <c r="CM54" i="2"/>
  <c r="CM55" i="2"/>
  <c r="CM56" i="2"/>
  <c r="CM57" i="2"/>
  <c r="CM58" i="2"/>
  <c r="CM59" i="2"/>
  <c r="CM60" i="2"/>
  <c r="CM61" i="2"/>
  <c r="CM62" i="2"/>
  <c r="CM63" i="2"/>
  <c r="CM64" i="2"/>
  <c r="CM65" i="2"/>
  <c r="CM66" i="2"/>
  <c r="CM67" i="2"/>
  <c r="CM68" i="2"/>
  <c r="CM69" i="2"/>
  <c r="CM70" i="2"/>
  <c r="CM71" i="2"/>
  <c r="CM72" i="2"/>
  <c r="CM73" i="2"/>
  <c r="CM74" i="2"/>
  <c r="CM75" i="2"/>
  <c r="CM76" i="2"/>
  <c r="CM77" i="2"/>
  <c r="CM78" i="2"/>
  <c r="CM79" i="2"/>
  <c r="CM80" i="2"/>
  <c r="CM81" i="2"/>
  <c r="CM82" i="2"/>
  <c r="CM83" i="2"/>
  <c r="CM84" i="2"/>
  <c r="CM85" i="2"/>
  <c r="CM86" i="2"/>
  <c r="CM87" i="2"/>
  <c r="CM88" i="2"/>
  <c r="CM89" i="2"/>
  <c r="CM90" i="2"/>
  <c r="CM91" i="2"/>
  <c r="CM12" i="2"/>
  <c r="CI13" i="2"/>
  <c r="CI14" i="2"/>
  <c r="CI15" i="2"/>
  <c r="CI16" i="2"/>
  <c r="CI17" i="2"/>
  <c r="CI18" i="2"/>
  <c r="CI19" i="2"/>
  <c r="CI20" i="2"/>
  <c r="CI21" i="2"/>
  <c r="CI22" i="2"/>
  <c r="CI23" i="2"/>
  <c r="CI24" i="2"/>
  <c r="CI25" i="2"/>
  <c r="CI26" i="2"/>
  <c r="CI27" i="2"/>
  <c r="CI28" i="2"/>
  <c r="CI29" i="2"/>
  <c r="CI30" i="2"/>
  <c r="CI31" i="2"/>
  <c r="CI32" i="2"/>
  <c r="CI33" i="2"/>
  <c r="CI34" i="2"/>
  <c r="CI35" i="2"/>
  <c r="CI36" i="2"/>
  <c r="CI37" i="2"/>
  <c r="CI38" i="2"/>
  <c r="CI39" i="2"/>
  <c r="CI40" i="2"/>
  <c r="CI41" i="2"/>
  <c r="CI42" i="2"/>
  <c r="CI43" i="2"/>
  <c r="CI44" i="2"/>
  <c r="CI45" i="2"/>
  <c r="CI46" i="2"/>
  <c r="CI47" i="2"/>
  <c r="CI48" i="2"/>
  <c r="CI49" i="2"/>
  <c r="CI50" i="2"/>
  <c r="CI51" i="2"/>
  <c r="CI52" i="2"/>
  <c r="CI53" i="2"/>
  <c r="CI54" i="2"/>
  <c r="CI55" i="2"/>
  <c r="CI56" i="2"/>
  <c r="CI57" i="2"/>
  <c r="CI58" i="2"/>
  <c r="CI59" i="2"/>
  <c r="CI60" i="2"/>
  <c r="CI61" i="2"/>
  <c r="CI62" i="2"/>
  <c r="CI63" i="2"/>
  <c r="CI64" i="2"/>
  <c r="CI65" i="2"/>
  <c r="CI66" i="2"/>
  <c r="CI67" i="2"/>
  <c r="CI68" i="2"/>
  <c r="CI69" i="2"/>
  <c r="CI70" i="2"/>
  <c r="CI71" i="2"/>
  <c r="CI72" i="2"/>
  <c r="CI73" i="2"/>
  <c r="CI74" i="2"/>
  <c r="CI75" i="2"/>
  <c r="CI76" i="2"/>
  <c r="CI77" i="2"/>
  <c r="CI78" i="2"/>
  <c r="CI79" i="2"/>
  <c r="CI80" i="2"/>
  <c r="CI81" i="2"/>
  <c r="CI82" i="2"/>
  <c r="CI83" i="2"/>
  <c r="CI84" i="2"/>
  <c r="CI85" i="2"/>
  <c r="CI86" i="2"/>
  <c r="CI87" i="2"/>
  <c r="CI88" i="2"/>
  <c r="CI89" i="2"/>
  <c r="CI90" i="2"/>
  <c r="CI91" i="2"/>
  <c r="CC12" i="2"/>
  <c r="CG13" i="2"/>
  <c r="CG14" i="2"/>
  <c r="CG15" i="2"/>
  <c r="CG16" i="2"/>
  <c r="CG17" i="2"/>
  <c r="CG18" i="2"/>
  <c r="CG19" i="2"/>
  <c r="CG20" i="2"/>
  <c r="CG21" i="2"/>
  <c r="CG22" i="2"/>
  <c r="CG23" i="2"/>
  <c r="CG24" i="2"/>
  <c r="CG25" i="2"/>
  <c r="CG26" i="2"/>
  <c r="CG27" i="2"/>
  <c r="CG28" i="2"/>
  <c r="CG29" i="2"/>
  <c r="CG30" i="2"/>
  <c r="CG31" i="2"/>
  <c r="CG32" i="2"/>
  <c r="CG33" i="2"/>
  <c r="CG34" i="2"/>
  <c r="CG35" i="2"/>
  <c r="CG36" i="2"/>
  <c r="CG37" i="2"/>
  <c r="CG38" i="2"/>
  <c r="CG39" i="2"/>
  <c r="CG40" i="2"/>
  <c r="CG41" i="2"/>
  <c r="CG42" i="2"/>
  <c r="CG43" i="2"/>
  <c r="CG44" i="2"/>
  <c r="CG45" i="2"/>
  <c r="CG46" i="2"/>
  <c r="CG47" i="2"/>
  <c r="CG48" i="2"/>
  <c r="CG49" i="2"/>
  <c r="CG50" i="2"/>
  <c r="CG51" i="2"/>
  <c r="CG52" i="2"/>
  <c r="CG53" i="2"/>
  <c r="CG54" i="2"/>
  <c r="CG55" i="2"/>
  <c r="CG56" i="2"/>
  <c r="CG57" i="2"/>
  <c r="CG58" i="2"/>
  <c r="CG59" i="2"/>
  <c r="CG60" i="2"/>
  <c r="CG61" i="2"/>
  <c r="CG62" i="2"/>
  <c r="CG63" i="2"/>
  <c r="CG64" i="2"/>
  <c r="CG65" i="2"/>
  <c r="CG66" i="2"/>
  <c r="CG67" i="2"/>
  <c r="CG68" i="2"/>
  <c r="CG69" i="2"/>
  <c r="CG70" i="2"/>
  <c r="CG71" i="2"/>
  <c r="CG72" i="2"/>
  <c r="CG73" i="2"/>
  <c r="CG74" i="2"/>
  <c r="CG75" i="2"/>
  <c r="CG76" i="2"/>
  <c r="CG77" i="2"/>
  <c r="CG78" i="2"/>
  <c r="CG79" i="2"/>
  <c r="CG80" i="2"/>
  <c r="CG81" i="2"/>
  <c r="CG82" i="2"/>
  <c r="CG83" i="2"/>
  <c r="CG84" i="2"/>
  <c r="CG85" i="2"/>
  <c r="CG86" i="2"/>
  <c r="CG87" i="2"/>
  <c r="CG88" i="2"/>
  <c r="CG89" i="2"/>
  <c r="CG90" i="2"/>
  <c r="CG91" i="2"/>
  <c r="CG12" i="2"/>
  <c r="CA12" i="2"/>
  <c r="CC13" i="2"/>
  <c r="CC14" i="2"/>
  <c r="CC15" i="2"/>
  <c r="CC16" i="2"/>
  <c r="CC17" i="2"/>
  <c r="CC18" i="2"/>
  <c r="CC19" i="2"/>
  <c r="CC20" i="2"/>
  <c r="CC21" i="2"/>
  <c r="CC22" i="2"/>
  <c r="CC23" i="2"/>
  <c r="CC24" i="2"/>
  <c r="CC25" i="2"/>
  <c r="CC26" i="2"/>
  <c r="CC27" i="2"/>
  <c r="CC28" i="2"/>
  <c r="CC29" i="2"/>
  <c r="CC30" i="2"/>
  <c r="CC31" i="2"/>
  <c r="CC32" i="2"/>
  <c r="CC33" i="2"/>
  <c r="CC34" i="2"/>
  <c r="CC35" i="2"/>
  <c r="CC36" i="2"/>
  <c r="CC37" i="2"/>
  <c r="CC38" i="2"/>
  <c r="CC39" i="2"/>
  <c r="CC40" i="2"/>
  <c r="CC41" i="2"/>
  <c r="CC42" i="2"/>
  <c r="CC43" i="2"/>
  <c r="CC44" i="2"/>
  <c r="CC45" i="2"/>
  <c r="CC46" i="2"/>
  <c r="CC47" i="2"/>
  <c r="CC48" i="2"/>
  <c r="CC49" i="2"/>
  <c r="CC50" i="2"/>
  <c r="CC51" i="2"/>
  <c r="CC52" i="2"/>
  <c r="CC53" i="2"/>
  <c r="CC54" i="2"/>
  <c r="CC55" i="2"/>
  <c r="CC56" i="2"/>
  <c r="CC57" i="2"/>
  <c r="CC58" i="2"/>
  <c r="CC59" i="2"/>
  <c r="CC60" i="2"/>
  <c r="CC61" i="2"/>
  <c r="CC62" i="2"/>
  <c r="CC63" i="2"/>
  <c r="CC64" i="2"/>
  <c r="CC65" i="2"/>
  <c r="CC66" i="2"/>
  <c r="CC67" i="2"/>
  <c r="CC68" i="2"/>
  <c r="CC69" i="2"/>
  <c r="CC70" i="2"/>
  <c r="CC71" i="2"/>
  <c r="CC72" i="2"/>
  <c r="CC73" i="2"/>
  <c r="CC74" i="2"/>
  <c r="CC75" i="2"/>
  <c r="CC76" i="2"/>
  <c r="CC77" i="2"/>
  <c r="CC78" i="2"/>
  <c r="CC79" i="2"/>
  <c r="CC80" i="2"/>
  <c r="CC81" i="2"/>
  <c r="CC82" i="2"/>
  <c r="CC83" i="2"/>
  <c r="CC84" i="2"/>
  <c r="CC85" i="2"/>
  <c r="CC86" i="2"/>
  <c r="CC87" i="2"/>
  <c r="CC88" i="2"/>
  <c r="CC89" i="2"/>
  <c r="CC90" i="2"/>
  <c r="CC91" i="2"/>
  <c r="BW12" i="2"/>
  <c r="CA13" i="2"/>
  <c r="CA14" i="2"/>
  <c r="CA15" i="2"/>
  <c r="CA16" i="2"/>
  <c r="CA17" i="2"/>
  <c r="CA18" i="2"/>
  <c r="CA19" i="2"/>
  <c r="CA20" i="2"/>
  <c r="CA21" i="2"/>
  <c r="CA22" i="2"/>
  <c r="CA23" i="2"/>
  <c r="CA24" i="2"/>
  <c r="CA25" i="2"/>
  <c r="CA26" i="2"/>
  <c r="CA27" i="2"/>
  <c r="CA28" i="2"/>
  <c r="CA29" i="2"/>
  <c r="CA30" i="2"/>
  <c r="CA31" i="2"/>
  <c r="CA32" i="2"/>
  <c r="CA33" i="2"/>
  <c r="CA34" i="2"/>
  <c r="CA35" i="2"/>
  <c r="CA36" i="2"/>
  <c r="CA37" i="2"/>
  <c r="CA38" i="2"/>
  <c r="CA39" i="2"/>
  <c r="CA40" i="2"/>
  <c r="CA41" i="2"/>
  <c r="CA42" i="2"/>
  <c r="CA43" i="2"/>
  <c r="CA44" i="2"/>
  <c r="CA45" i="2"/>
  <c r="CA46" i="2"/>
  <c r="CA47" i="2"/>
  <c r="CA48" i="2"/>
  <c r="CA49" i="2"/>
  <c r="CA50" i="2"/>
  <c r="CA51" i="2"/>
  <c r="CA52" i="2"/>
  <c r="CA53" i="2"/>
  <c r="CA54" i="2"/>
  <c r="CA55" i="2"/>
  <c r="CA56" i="2"/>
  <c r="CA57" i="2"/>
  <c r="CA58" i="2"/>
  <c r="CA59" i="2"/>
  <c r="CA60" i="2"/>
  <c r="CA61" i="2"/>
  <c r="CA62" i="2"/>
  <c r="CA63" i="2"/>
  <c r="CA64" i="2"/>
  <c r="CA65" i="2"/>
  <c r="CA66" i="2"/>
  <c r="CA67" i="2"/>
  <c r="CA68" i="2"/>
  <c r="CA69" i="2"/>
  <c r="CA70" i="2"/>
  <c r="CA71" i="2"/>
  <c r="CA72" i="2"/>
  <c r="CA73" i="2"/>
  <c r="CA74" i="2"/>
  <c r="CA75" i="2"/>
  <c r="CA76" i="2"/>
  <c r="CA77" i="2"/>
  <c r="CA78" i="2"/>
  <c r="CA79" i="2"/>
  <c r="CA80" i="2"/>
  <c r="CA81" i="2"/>
  <c r="CA82" i="2"/>
  <c r="CA83" i="2"/>
  <c r="CA84" i="2"/>
  <c r="CA85" i="2"/>
  <c r="CA86" i="2"/>
  <c r="CA87" i="2"/>
  <c r="CA88" i="2"/>
  <c r="CA89" i="2"/>
  <c r="CA90" i="2"/>
  <c r="CA91" i="2"/>
  <c r="BW13" i="2"/>
  <c r="BW14" i="2"/>
  <c r="BW15" i="2"/>
  <c r="BW16" i="2"/>
  <c r="BW17" i="2"/>
  <c r="BW18" i="2"/>
  <c r="BW19" i="2"/>
  <c r="BW20" i="2"/>
  <c r="BW21" i="2"/>
  <c r="BW22" i="2"/>
  <c r="BW23" i="2"/>
  <c r="BW24" i="2"/>
  <c r="BW25" i="2"/>
  <c r="BW26" i="2"/>
  <c r="BW27" i="2"/>
  <c r="BW28" i="2"/>
  <c r="BW29" i="2"/>
  <c r="BW30" i="2"/>
  <c r="BW31" i="2"/>
  <c r="BW32" i="2"/>
  <c r="BW33" i="2"/>
  <c r="BW34" i="2"/>
  <c r="BW35" i="2"/>
  <c r="BW36" i="2"/>
  <c r="BW37" i="2"/>
  <c r="BW38" i="2"/>
  <c r="BW39" i="2"/>
  <c r="BW40" i="2"/>
  <c r="BW41" i="2"/>
  <c r="BW42" i="2"/>
  <c r="BW43" i="2"/>
  <c r="BW44" i="2"/>
  <c r="BW45" i="2"/>
  <c r="BW46" i="2"/>
  <c r="BW47" i="2"/>
  <c r="BW48" i="2"/>
  <c r="BW49" i="2"/>
  <c r="BW50" i="2"/>
  <c r="BW51" i="2"/>
  <c r="BW52" i="2"/>
  <c r="BW53" i="2"/>
  <c r="BW54" i="2"/>
  <c r="BW55" i="2"/>
  <c r="BW56" i="2"/>
  <c r="BW57" i="2"/>
  <c r="BW58" i="2"/>
  <c r="BW59" i="2"/>
  <c r="BW60" i="2"/>
  <c r="BW61" i="2"/>
  <c r="BW62" i="2"/>
  <c r="BW63" i="2"/>
  <c r="BW64" i="2"/>
  <c r="BW65" i="2"/>
  <c r="BW66" i="2"/>
  <c r="BW67" i="2"/>
  <c r="BW68" i="2"/>
  <c r="BW69" i="2"/>
  <c r="BW70" i="2"/>
  <c r="BW71" i="2"/>
  <c r="BW72" i="2"/>
  <c r="BW73" i="2"/>
  <c r="BW74" i="2"/>
  <c r="BW75" i="2"/>
  <c r="BW76" i="2"/>
  <c r="BW77" i="2"/>
  <c r="BW78" i="2"/>
  <c r="BW79" i="2"/>
  <c r="BW80" i="2"/>
  <c r="BW81" i="2"/>
  <c r="BW82" i="2"/>
  <c r="BW83" i="2"/>
  <c r="BW84" i="2"/>
  <c r="BW85" i="2"/>
  <c r="BW86" i="2"/>
  <c r="BW87" i="2"/>
  <c r="BW88" i="2"/>
  <c r="BW89" i="2"/>
  <c r="BW90" i="2"/>
  <c r="BW91" i="2"/>
  <c r="BQ12" i="2"/>
  <c r="BU13" i="2"/>
  <c r="BU14" i="2"/>
  <c r="BU15" i="2"/>
  <c r="BU16" i="2"/>
  <c r="BU17" i="2"/>
  <c r="BU18" i="2"/>
  <c r="BU19" i="2"/>
  <c r="BU20" i="2"/>
  <c r="BU21" i="2"/>
  <c r="BU22" i="2"/>
  <c r="BU23" i="2"/>
  <c r="BU24" i="2"/>
  <c r="BU25" i="2"/>
  <c r="BU26" i="2"/>
  <c r="BU27" i="2"/>
  <c r="BU28" i="2"/>
  <c r="BU29" i="2"/>
  <c r="BU30" i="2"/>
  <c r="BU31" i="2"/>
  <c r="BU32" i="2"/>
  <c r="BU33" i="2"/>
  <c r="BU34" i="2"/>
  <c r="BU35" i="2"/>
  <c r="BU36" i="2"/>
  <c r="BU37" i="2"/>
  <c r="BU38" i="2"/>
  <c r="BU39" i="2"/>
  <c r="BU40" i="2"/>
  <c r="BU41" i="2"/>
  <c r="BU42" i="2"/>
  <c r="BU43" i="2"/>
  <c r="BU44" i="2"/>
  <c r="BU45" i="2"/>
  <c r="BU46" i="2"/>
  <c r="BU47" i="2"/>
  <c r="BU48" i="2"/>
  <c r="BU49" i="2"/>
  <c r="BU50" i="2"/>
  <c r="BU51" i="2"/>
  <c r="BU52" i="2"/>
  <c r="BU53" i="2"/>
  <c r="BU54" i="2"/>
  <c r="BU55" i="2"/>
  <c r="BU56" i="2"/>
  <c r="BU57" i="2"/>
  <c r="BU58" i="2"/>
  <c r="BU59" i="2"/>
  <c r="BU60" i="2"/>
  <c r="BU61" i="2"/>
  <c r="BU62" i="2"/>
  <c r="BU63" i="2"/>
  <c r="BU64" i="2"/>
  <c r="BU65" i="2"/>
  <c r="BU66" i="2"/>
  <c r="BU67" i="2"/>
  <c r="BU68" i="2"/>
  <c r="BU69" i="2"/>
  <c r="BU70" i="2"/>
  <c r="BU71" i="2"/>
  <c r="BU72" i="2"/>
  <c r="BU73" i="2"/>
  <c r="BU74" i="2"/>
  <c r="BU75" i="2"/>
  <c r="BU76" i="2"/>
  <c r="BU77" i="2"/>
  <c r="BU78" i="2"/>
  <c r="BU79" i="2"/>
  <c r="BU80" i="2"/>
  <c r="BU81" i="2"/>
  <c r="BU82" i="2"/>
  <c r="BU83" i="2"/>
  <c r="BU84" i="2"/>
  <c r="BU85" i="2"/>
  <c r="BU86" i="2"/>
  <c r="BU87" i="2"/>
  <c r="BU88" i="2"/>
  <c r="BU89" i="2"/>
  <c r="BU90" i="2"/>
  <c r="BU91" i="2"/>
  <c r="BU12" i="2"/>
  <c r="BQ13" i="2"/>
  <c r="BQ14" i="2"/>
  <c r="BQ15" i="2"/>
  <c r="BQ16" i="2"/>
  <c r="BQ17" i="2"/>
  <c r="BQ18" i="2"/>
  <c r="BQ19" i="2"/>
  <c r="BQ20" i="2"/>
  <c r="BQ21" i="2"/>
  <c r="BQ22" i="2"/>
  <c r="BQ23" i="2"/>
  <c r="BQ24" i="2"/>
  <c r="BQ25" i="2"/>
  <c r="BQ26" i="2"/>
  <c r="BQ27" i="2"/>
  <c r="BQ28" i="2"/>
  <c r="BQ29" i="2"/>
  <c r="BQ30" i="2"/>
  <c r="BQ31" i="2"/>
  <c r="BQ32" i="2"/>
  <c r="BQ33" i="2"/>
  <c r="BQ34" i="2"/>
  <c r="BQ35" i="2"/>
  <c r="BQ36" i="2"/>
  <c r="BQ37" i="2"/>
  <c r="BQ38" i="2"/>
  <c r="BQ39" i="2"/>
  <c r="BQ40" i="2"/>
  <c r="BQ41" i="2"/>
  <c r="BQ42" i="2"/>
  <c r="BQ43" i="2"/>
  <c r="BQ44" i="2"/>
  <c r="BQ45" i="2"/>
  <c r="BQ46" i="2"/>
  <c r="BQ47" i="2"/>
  <c r="BQ48" i="2"/>
  <c r="BQ49" i="2"/>
  <c r="BQ50" i="2"/>
  <c r="BQ51" i="2"/>
  <c r="BQ52" i="2"/>
  <c r="BQ53" i="2"/>
  <c r="BQ54" i="2"/>
  <c r="BQ55" i="2"/>
  <c r="BQ56" i="2"/>
  <c r="BQ57" i="2"/>
  <c r="BQ58" i="2"/>
  <c r="BQ59" i="2"/>
  <c r="BQ60" i="2"/>
  <c r="BQ61" i="2"/>
  <c r="BQ62" i="2"/>
  <c r="BQ63" i="2"/>
  <c r="BQ64" i="2"/>
  <c r="BQ65" i="2"/>
  <c r="BQ66" i="2"/>
  <c r="BQ67" i="2"/>
  <c r="BQ68" i="2"/>
  <c r="BQ69" i="2"/>
  <c r="BQ70" i="2"/>
  <c r="BQ71" i="2"/>
  <c r="BQ72" i="2"/>
  <c r="BQ73" i="2"/>
  <c r="BQ74" i="2"/>
  <c r="BQ75" i="2"/>
  <c r="BQ76" i="2"/>
  <c r="BQ77" i="2"/>
  <c r="BQ78" i="2"/>
  <c r="BQ79" i="2"/>
  <c r="BQ80" i="2"/>
  <c r="BQ81" i="2"/>
  <c r="BQ82" i="2"/>
  <c r="BQ83" i="2"/>
  <c r="BQ84" i="2"/>
  <c r="BQ85" i="2"/>
  <c r="BQ86" i="2"/>
  <c r="BQ87" i="2"/>
  <c r="BQ88" i="2"/>
  <c r="BQ89" i="2"/>
  <c r="BQ90" i="2"/>
  <c r="BQ91" i="2"/>
  <c r="BO13" i="2"/>
  <c r="BO14" i="2"/>
  <c r="BO15" i="2"/>
  <c r="BO16" i="2"/>
  <c r="BO17" i="2"/>
  <c r="BO18" i="2"/>
  <c r="BO19" i="2"/>
  <c r="BO20" i="2"/>
  <c r="BO21" i="2"/>
  <c r="BO22" i="2"/>
  <c r="BO23" i="2"/>
  <c r="BO24" i="2"/>
  <c r="BO25" i="2"/>
  <c r="BO26" i="2"/>
  <c r="BO27" i="2"/>
  <c r="BO28" i="2"/>
  <c r="BO29" i="2"/>
  <c r="BO30" i="2"/>
  <c r="BO31" i="2"/>
  <c r="BO32" i="2"/>
  <c r="BO33" i="2"/>
  <c r="BO34" i="2"/>
  <c r="BO35" i="2"/>
  <c r="BO36" i="2"/>
  <c r="BO37" i="2"/>
  <c r="BO38" i="2"/>
  <c r="BO39" i="2"/>
  <c r="BO40" i="2"/>
  <c r="BO41" i="2"/>
  <c r="BO42" i="2"/>
  <c r="BO43" i="2"/>
  <c r="BO44" i="2"/>
  <c r="BO45" i="2"/>
  <c r="BO46" i="2"/>
  <c r="BO47" i="2"/>
  <c r="BO48" i="2"/>
  <c r="BO49" i="2"/>
  <c r="BO50" i="2"/>
  <c r="BO51" i="2"/>
  <c r="BO52" i="2"/>
  <c r="BO53" i="2"/>
  <c r="BO54" i="2"/>
  <c r="BO55" i="2"/>
  <c r="BO56" i="2"/>
  <c r="BO57" i="2"/>
  <c r="BO58" i="2"/>
  <c r="BO59" i="2"/>
  <c r="BO60" i="2"/>
  <c r="BO61" i="2"/>
  <c r="BO62" i="2"/>
  <c r="BO63" i="2"/>
  <c r="BO64" i="2"/>
  <c r="BO65" i="2"/>
  <c r="BO66" i="2"/>
  <c r="BO67" i="2"/>
  <c r="BO68" i="2"/>
  <c r="BO69" i="2"/>
  <c r="BO70" i="2"/>
  <c r="BO71" i="2"/>
  <c r="BO72" i="2"/>
  <c r="BO73" i="2"/>
  <c r="BO74" i="2"/>
  <c r="BO75" i="2"/>
  <c r="BO76" i="2"/>
  <c r="BO77" i="2"/>
  <c r="BO78" i="2"/>
  <c r="BO79" i="2"/>
  <c r="BO80" i="2"/>
  <c r="BO81" i="2"/>
  <c r="BO82" i="2"/>
  <c r="BO83" i="2"/>
  <c r="BO84" i="2"/>
  <c r="BO85" i="2"/>
  <c r="BO86" i="2"/>
  <c r="BO87" i="2"/>
  <c r="BO88" i="2"/>
  <c r="BO89" i="2"/>
  <c r="BO90" i="2"/>
  <c r="BO91" i="2"/>
  <c r="BK12" i="2"/>
  <c r="BK13" i="2"/>
  <c r="BK14" i="2"/>
  <c r="BK15" i="2"/>
  <c r="BK16" i="2"/>
  <c r="BK17" i="2"/>
  <c r="BK18" i="2"/>
  <c r="BK19" i="2"/>
  <c r="BK20" i="2"/>
  <c r="BK21" i="2"/>
  <c r="BK22" i="2"/>
  <c r="BK23" i="2"/>
  <c r="BK24" i="2"/>
  <c r="BK25" i="2"/>
  <c r="BK26" i="2"/>
  <c r="BK27" i="2"/>
  <c r="BK28" i="2"/>
  <c r="BK29" i="2"/>
  <c r="BK30" i="2"/>
  <c r="BK31" i="2"/>
  <c r="BK32" i="2"/>
  <c r="BK33" i="2"/>
  <c r="BK34" i="2"/>
  <c r="BK35" i="2"/>
  <c r="BK36" i="2"/>
  <c r="BK37" i="2"/>
  <c r="BK38" i="2"/>
  <c r="BK39" i="2"/>
  <c r="BK40" i="2"/>
  <c r="BK41" i="2"/>
  <c r="BK42" i="2"/>
  <c r="BK43" i="2"/>
  <c r="BK44" i="2"/>
  <c r="BK45" i="2"/>
  <c r="BK46" i="2"/>
  <c r="BK47" i="2"/>
  <c r="BK48" i="2"/>
  <c r="BK49" i="2"/>
  <c r="BK50" i="2"/>
  <c r="BK51" i="2"/>
  <c r="BK52" i="2"/>
  <c r="BK53" i="2"/>
  <c r="BK54" i="2"/>
  <c r="BK55" i="2"/>
  <c r="BK56" i="2"/>
  <c r="BK57" i="2"/>
  <c r="BK58" i="2"/>
  <c r="BK59" i="2"/>
  <c r="BK60" i="2"/>
  <c r="BK61" i="2"/>
  <c r="BK62" i="2"/>
  <c r="BK63" i="2"/>
  <c r="BK64" i="2"/>
  <c r="BK65" i="2"/>
  <c r="BK66" i="2"/>
  <c r="BK67" i="2"/>
  <c r="BK68" i="2"/>
  <c r="BK69" i="2"/>
  <c r="BK70" i="2"/>
  <c r="BK71" i="2"/>
  <c r="BK72" i="2"/>
  <c r="BK73" i="2"/>
  <c r="BK74" i="2"/>
  <c r="BK75" i="2"/>
  <c r="BK76" i="2"/>
  <c r="BK77" i="2"/>
  <c r="BK78" i="2"/>
  <c r="BK79" i="2"/>
  <c r="BK80" i="2"/>
  <c r="BK81" i="2"/>
  <c r="BK82" i="2"/>
  <c r="BK83" i="2"/>
  <c r="BK84" i="2"/>
  <c r="BK85" i="2"/>
  <c r="BK86" i="2"/>
  <c r="BK87" i="2"/>
  <c r="BK88" i="2"/>
  <c r="BK89" i="2"/>
  <c r="BK90" i="2"/>
  <c r="BK91" i="2"/>
  <c r="BI13" i="2"/>
  <c r="BI14" i="2"/>
  <c r="BI15" i="2"/>
  <c r="BI16" i="2"/>
  <c r="BI17" i="2"/>
  <c r="BI18" i="2"/>
  <c r="BI19" i="2"/>
  <c r="BI20" i="2"/>
  <c r="BI21" i="2"/>
  <c r="BI22" i="2"/>
  <c r="BI23" i="2"/>
  <c r="BI24" i="2"/>
  <c r="BI25" i="2"/>
  <c r="BI26" i="2"/>
  <c r="BI27" i="2"/>
  <c r="BI28" i="2"/>
  <c r="BI29" i="2"/>
  <c r="BI30" i="2"/>
  <c r="BI31" i="2"/>
  <c r="BI32" i="2"/>
  <c r="BI33" i="2"/>
  <c r="BI34" i="2"/>
  <c r="BI35" i="2"/>
  <c r="BI36" i="2"/>
  <c r="BI37" i="2"/>
  <c r="BI38" i="2"/>
  <c r="BI39" i="2"/>
  <c r="BI40" i="2"/>
  <c r="BI41" i="2"/>
  <c r="BI42" i="2"/>
  <c r="BI43" i="2"/>
  <c r="BI44" i="2"/>
  <c r="BI45" i="2"/>
  <c r="BI46" i="2"/>
  <c r="BI47" i="2"/>
  <c r="BI48" i="2"/>
  <c r="BI49" i="2"/>
  <c r="BI50" i="2"/>
  <c r="BI51" i="2"/>
  <c r="BI52" i="2"/>
  <c r="BI53" i="2"/>
  <c r="BI54" i="2"/>
  <c r="BI55" i="2"/>
  <c r="BI56" i="2"/>
  <c r="BI57" i="2"/>
  <c r="BI58" i="2"/>
  <c r="BI59" i="2"/>
  <c r="BI60" i="2"/>
  <c r="BI61" i="2"/>
  <c r="BI62" i="2"/>
  <c r="BI63" i="2"/>
  <c r="BI64" i="2"/>
  <c r="BI65" i="2"/>
  <c r="BI66" i="2"/>
  <c r="BI67" i="2"/>
  <c r="BI68" i="2"/>
  <c r="BI69" i="2"/>
  <c r="BI70" i="2"/>
  <c r="BI71" i="2"/>
  <c r="BI72" i="2"/>
  <c r="BI73" i="2"/>
  <c r="BI74" i="2"/>
  <c r="BI75" i="2"/>
  <c r="BI76" i="2"/>
  <c r="BI77" i="2"/>
  <c r="BI78" i="2"/>
  <c r="BI79" i="2"/>
  <c r="BI80" i="2"/>
  <c r="BI81" i="2"/>
  <c r="BI82" i="2"/>
  <c r="BI83" i="2"/>
  <c r="BI84" i="2"/>
  <c r="BI85" i="2"/>
  <c r="BI86" i="2"/>
  <c r="BI87" i="2"/>
  <c r="BI88" i="2"/>
  <c r="BI89" i="2"/>
  <c r="BI90" i="2"/>
  <c r="BI91" i="2"/>
  <c r="CC92" i="2" l="1"/>
  <c r="CI92" i="2"/>
  <c r="DA92" i="2"/>
  <c r="DG92" i="2"/>
  <c r="CU92" i="2"/>
  <c r="CO92" i="2"/>
  <c r="AI112" i="2" l="1"/>
  <c r="AI107" i="2"/>
  <c r="AI102" i="2"/>
  <c r="AH102" i="2"/>
  <c r="AI97" i="2"/>
  <c r="AH97" i="2"/>
  <c r="AX92" i="2" l="1"/>
  <c r="AY92" i="2"/>
  <c r="AZ92" i="2"/>
  <c r="BA92" i="2"/>
  <c r="BC92" i="2"/>
  <c r="BE92" i="2"/>
  <c r="BG92" i="2"/>
  <c r="AV92" i="2"/>
  <c r="AU92" i="2"/>
  <c r="AT92" i="2"/>
  <c r="AH92" i="2" l="1"/>
  <c r="AI92" i="2"/>
  <c r="AJ92" i="2"/>
  <c r="AK92" i="2"/>
  <c r="AM12" i="2" l="1" a="1"/>
  <c r="AM12" i="2" s="1"/>
  <c r="AO12" i="2" a="1"/>
  <c r="AO12" i="2" s="1"/>
  <c r="AH107" i="2" l="1"/>
  <c r="AH112" i="2"/>
  <c r="AG112" i="2"/>
  <c r="AM13" i="2" a="1"/>
  <c r="AM13" i="2" s="1"/>
  <c r="AO13" i="2" a="1"/>
  <c r="AO13" i="2" s="1"/>
  <c r="AM14" i="2" a="1"/>
  <c r="AM14" i="2" s="1"/>
  <c r="AO14" i="2" a="1"/>
  <c r="AO14" i="2" s="1"/>
  <c r="AM15" i="2" a="1"/>
  <c r="AM15" i="2" s="1"/>
  <c r="AO15" i="2" a="1"/>
  <c r="AO15" i="2" s="1"/>
  <c r="AM16" i="2" a="1"/>
  <c r="AM16" i="2" s="1"/>
  <c r="AO16" i="2" a="1"/>
  <c r="AO16" i="2" s="1"/>
  <c r="AM17" i="2" a="1"/>
  <c r="AM17" i="2" s="1"/>
  <c r="AO17" i="2" a="1"/>
  <c r="AO17" i="2" s="1"/>
  <c r="AM18" i="2" a="1"/>
  <c r="AM18" i="2" s="1"/>
  <c r="AO18" i="2" a="1"/>
  <c r="AO18" i="2" s="1"/>
  <c r="AM19" i="2" a="1"/>
  <c r="AM19" i="2" s="1"/>
  <c r="AO19" i="2" a="1"/>
  <c r="AO19" i="2" s="1"/>
  <c r="AM20" i="2" a="1"/>
  <c r="AM20" i="2" s="1"/>
  <c r="AO20" i="2" a="1"/>
  <c r="AO20" i="2" s="1"/>
  <c r="AM21" i="2" a="1"/>
  <c r="AM21" i="2" s="1"/>
  <c r="AO21" i="2" a="1"/>
  <c r="AO21" i="2" s="1"/>
  <c r="AM22" i="2" a="1"/>
  <c r="AM22" i="2" s="1"/>
  <c r="AO22" i="2" a="1"/>
  <c r="AO22" i="2" s="1"/>
  <c r="AM23" i="2" a="1"/>
  <c r="AM23" i="2" s="1"/>
  <c r="AO23" i="2" a="1"/>
  <c r="AO23" i="2" s="1"/>
  <c r="AM24" i="2" a="1"/>
  <c r="AM24" i="2" s="1"/>
  <c r="AO24" i="2" a="1"/>
  <c r="AO24" i="2" s="1"/>
  <c r="AM25" i="2" a="1"/>
  <c r="AM25" i="2" s="1"/>
  <c r="AO25" i="2" a="1"/>
  <c r="AO25" i="2" s="1"/>
  <c r="AM26" i="2" a="1"/>
  <c r="AM26" i="2" s="1"/>
  <c r="AO26" i="2" a="1"/>
  <c r="AO26" i="2" s="1"/>
  <c r="AM27" i="2" a="1"/>
  <c r="AM27" i="2" s="1"/>
  <c r="AO27" i="2" a="1"/>
  <c r="AO27" i="2" s="1"/>
  <c r="AM28" i="2" a="1"/>
  <c r="AM28" i="2" s="1"/>
  <c r="AO28" i="2" a="1"/>
  <c r="AO28" i="2" s="1"/>
  <c r="AM29" i="2" a="1"/>
  <c r="AM29" i="2" s="1"/>
  <c r="AO29" i="2" a="1"/>
  <c r="AO29" i="2" s="1"/>
  <c r="AM30" i="2" a="1"/>
  <c r="AM30" i="2" s="1"/>
  <c r="AO30" i="2" a="1"/>
  <c r="AO30" i="2" s="1"/>
  <c r="AM31" i="2" a="1"/>
  <c r="AM31" i="2" s="1"/>
  <c r="AO31" i="2" a="1"/>
  <c r="AO31" i="2" s="1"/>
  <c r="AM32" i="2" a="1"/>
  <c r="AM32" i="2" s="1"/>
  <c r="AO32" i="2" a="1"/>
  <c r="AO32" i="2" s="1"/>
  <c r="AM33" i="2" a="1"/>
  <c r="AM33" i="2" s="1"/>
  <c r="AO33" i="2" a="1"/>
  <c r="AO33" i="2" s="1"/>
  <c r="AM34" i="2" a="1"/>
  <c r="AM34" i="2" s="1"/>
  <c r="AO34" i="2" a="1"/>
  <c r="AO34" i="2" s="1"/>
  <c r="AM35" i="2" a="1"/>
  <c r="AM35" i="2" s="1"/>
  <c r="AO35" i="2" a="1"/>
  <c r="AO35" i="2" s="1"/>
  <c r="AM36" i="2" a="1"/>
  <c r="AM36" i="2" s="1"/>
  <c r="AO36" i="2" a="1"/>
  <c r="AO36" i="2" s="1"/>
  <c r="AM37" i="2" a="1"/>
  <c r="AM37" i="2" s="1"/>
  <c r="AO37" i="2" a="1"/>
  <c r="AO37" i="2" s="1"/>
  <c r="AM38" i="2" a="1"/>
  <c r="AM38" i="2" s="1"/>
  <c r="AO38" i="2" a="1"/>
  <c r="AO38" i="2" s="1"/>
  <c r="AM39" i="2" a="1"/>
  <c r="AM39" i="2" s="1"/>
  <c r="AO39" i="2" a="1"/>
  <c r="AO39" i="2" s="1"/>
  <c r="AM40" i="2" a="1"/>
  <c r="AM40" i="2" s="1"/>
  <c r="AO40" i="2" a="1"/>
  <c r="AO40" i="2" s="1"/>
  <c r="AM41" i="2" a="1"/>
  <c r="AM41" i="2" s="1"/>
  <c r="AO41" i="2" a="1"/>
  <c r="AO41" i="2" s="1"/>
  <c r="AM42" i="2" a="1"/>
  <c r="AM42" i="2" s="1"/>
  <c r="AO42" i="2" a="1"/>
  <c r="AO42" i="2" s="1"/>
  <c r="AM43" i="2" a="1"/>
  <c r="AM43" i="2" s="1"/>
  <c r="AO43" i="2" a="1"/>
  <c r="AO43" i="2" s="1"/>
  <c r="AM44" i="2" a="1"/>
  <c r="AM44" i="2" s="1"/>
  <c r="AO44" i="2" a="1"/>
  <c r="AO44" i="2" s="1"/>
  <c r="AM45" i="2" a="1"/>
  <c r="AM45" i="2" s="1"/>
  <c r="AO45" i="2" a="1"/>
  <c r="AO45" i="2" s="1"/>
  <c r="AM46" i="2" a="1"/>
  <c r="AM46" i="2" s="1"/>
  <c r="AO46" i="2" a="1"/>
  <c r="AO46" i="2" s="1"/>
  <c r="AM47" i="2" a="1"/>
  <c r="AM47" i="2" s="1"/>
  <c r="AO47" i="2" a="1"/>
  <c r="AO47" i="2" s="1"/>
  <c r="AM48" i="2" a="1"/>
  <c r="AM48" i="2" s="1"/>
  <c r="AO48" i="2" a="1"/>
  <c r="AO48" i="2" s="1"/>
  <c r="AM49" i="2" a="1"/>
  <c r="AM49" i="2" s="1"/>
  <c r="AO49" i="2" a="1"/>
  <c r="AO49" i="2" s="1"/>
  <c r="AM50" i="2" a="1"/>
  <c r="AM50" i="2" s="1"/>
  <c r="AO50" i="2" a="1"/>
  <c r="AO50" i="2" s="1"/>
  <c r="AM51" i="2" a="1"/>
  <c r="AM51" i="2" s="1"/>
  <c r="AO51" i="2" a="1"/>
  <c r="AO51" i="2" s="1"/>
  <c r="AM52" i="2" a="1"/>
  <c r="AM52" i="2" s="1"/>
  <c r="AO52" i="2" a="1"/>
  <c r="AO52" i="2" s="1"/>
  <c r="AM53" i="2" a="1"/>
  <c r="AM53" i="2" s="1"/>
  <c r="AO53" i="2" a="1"/>
  <c r="AO53" i="2" s="1"/>
  <c r="AM54" i="2" a="1"/>
  <c r="AM54" i="2" s="1"/>
  <c r="AO54" i="2" a="1"/>
  <c r="AO54" i="2" s="1"/>
  <c r="AM55" i="2" a="1"/>
  <c r="AM55" i="2" s="1"/>
  <c r="AO55" i="2" a="1"/>
  <c r="AO55" i="2" s="1"/>
  <c r="AM56" i="2" a="1"/>
  <c r="AM56" i="2" s="1"/>
  <c r="AO56" i="2" a="1"/>
  <c r="AO56" i="2" s="1"/>
  <c r="AM57" i="2" a="1"/>
  <c r="AM57" i="2" s="1"/>
  <c r="AO57" i="2" a="1"/>
  <c r="AO57" i="2" s="1"/>
  <c r="AM58" i="2" a="1"/>
  <c r="AM58" i="2" s="1"/>
  <c r="AO58" i="2" a="1"/>
  <c r="AO58" i="2" s="1"/>
  <c r="AM59" i="2" a="1"/>
  <c r="AM59" i="2" s="1"/>
  <c r="AO59" i="2" a="1"/>
  <c r="AO59" i="2" s="1"/>
  <c r="AM60" i="2" a="1"/>
  <c r="AM60" i="2" s="1"/>
  <c r="AO60" i="2" a="1"/>
  <c r="AO60" i="2" s="1"/>
  <c r="AM61" i="2" a="1"/>
  <c r="AM61" i="2" s="1"/>
  <c r="AO61" i="2" a="1"/>
  <c r="AO61" i="2" s="1"/>
  <c r="AM62" i="2" a="1"/>
  <c r="AM62" i="2" s="1"/>
  <c r="AO62" i="2" a="1"/>
  <c r="AO62" i="2" s="1"/>
  <c r="AM63" i="2" a="1"/>
  <c r="AM63" i="2" s="1"/>
  <c r="AO63" i="2" a="1"/>
  <c r="AO63" i="2" s="1"/>
  <c r="AM64" i="2" a="1"/>
  <c r="AM64" i="2" s="1"/>
  <c r="AO64" i="2" a="1"/>
  <c r="AO64" i="2" s="1"/>
  <c r="AM65" i="2" a="1"/>
  <c r="AM65" i="2" s="1"/>
  <c r="AO65" i="2" a="1"/>
  <c r="AO65" i="2" s="1"/>
  <c r="AM66" i="2" a="1"/>
  <c r="AM66" i="2" s="1"/>
  <c r="AO66" i="2" a="1"/>
  <c r="AO66" i="2" s="1"/>
  <c r="AM67" i="2" a="1"/>
  <c r="AM67" i="2" s="1"/>
  <c r="AO67" i="2" a="1"/>
  <c r="AO67" i="2" s="1"/>
  <c r="AM68" i="2" a="1"/>
  <c r="AM68" i="2" s="1"/>
  <c r="AO68" i="2" a="1"/>
  <c r="AO68" i="2" s="1"/>
  <c r="AM69" i="2" a="1"/>
  <c r="AM69" i="2" s="1"/>
  <c r="AO69" i="2" a="1"/>
  <c r="AO69" i="2" s="1"/>
  <c r="AM70" i="2" a="1"/>
  <c r="AM70" i="2" s="1"/>
  <c r="AO70" i="2" a="1"/>
  <c r="AO70" i="2" s="1"/>
  <c r="W91" i="2"/>
  <c r="W90" i="2"/>
  <c r="W89" i="2"/>
  <c r="W88" i="2"/>
  <c r="W87" i="2"/>
  <c r="W86" i="2"/>
  <c r="W85" i="2"/>
  <c r="W84" i="2"/>
  <c r="W83" i="2"/>
  <c r="W82" i="2"/>
  <c r="W81" i="2"/>
  <c r="W80" i="2"/>
  <c r="W79" i="2"/>
  <c r="W78" i="2"/>
  <c r="W77" i="2"/>
  <c r="W76" i="2"/>
  <c r="W75" i="2"/>
  <c r="W74" i="2"/>
  <c r="W73" i="2"/>
  <c r="W72" i="2"/>
  <c r="W71" i="2"/>
  <c r="W70" i="2"/>
  <c r="W69" i="2"/>
  <c r="W68" i="2"/>
  <c r="W67" i="2"/>
  <c r="W66" i="2"/>
  <c r="W65" i="2"/>
  <c r="W64" i="2"/>
  <c r="W63" i="2"/>
  <c r="W62" i="2"/>
  <c r="W61" i="2"/>
  <c r="W60" i="2"/>
  <c r="W59" i="2"/>
  <c r="W58" i="2"/>
  <c r="W57" i="2"/>
  <c r="W56" i="2"/>
  <c r="W55" i="2"/>
  <c r="W54" i="2"/>
  <c r="W53" i="2"/>
  <c r="W52" i="2"/>
  <c r="W51" i="2"/>
  <c r="W50" i="2"/>
  <c r="W49" i="2"/>
  <c r="W48" i="2"/>
  <c r="W47" i="2"/>
  <c r="W46" i="2"/>
  <c r="W45" i="2"/>
  <c r="W44" i="2"/>
  <c r="W43" i="2"/>
  <c r="W42" i="2"/>
  <c r="W41" i="2"/>
  <c r="W40" i="2"/>
  <c r="W39" i="2"/>
  <c r="W38" i="2"/>
  <c r="W37" i="2"/>
  <c r="W36" i="2"/>
  <c r="W35" i="2"/>
  <c r="W34" i="2"/>
  <c r="W33" i="2"/>
  <c r="W32" i="2"/>
  <c r="W31" i="2"/>
  <c r="W30" i="2"/>
  <c r="W29" i="2"/>
  <c r="W28" i="2"/>
  <c r="W27" i="2"/>
  <c r="W26" i="2"/>
  <c r="W25" i="2"/>
  <c r="W24" i="2"/>
  <c r="W23" i="2"/>
  <c r="W22" i="2"/>
  <c r="W21" i="2"/>
  <c r="W20" i="2"/>
  <c r="W19" i="2"/>
  <c r="W18" i="2"/>
  <c r="W17" i="2"/>
  <c r="W16" i="2"/>
  <c r="W15" i="2"/>
  <c r="W14" i="2"/>
  <c r="W13" i="2"/>
  <c r="AF112" i="2" l="1"/>
  <c r="AJ112" i="2" s="1"/>
  <c r="AB82" i="2"/>
  <c r="AB22" i="2"/>
  <c r="AB30" i="2"/>
  <c r="AB54" i="2"/>
  <c r="AB78" i="2"/>
  <c r="AB86" i="2"/>
  <c r="AB90" i="2"/>
  <c r="AB74" i="2"/>
  <c r="Y74" i="2"/>
  <c r="BM74" i="2" s="1"/>
  <c r="Y16" i="2"/>
  <c r="BM16" i="2" s="1"/>
  <c r="BN16" i="2" s="1"/>
  <c r="BL16" i="2" s="1"/>
  <c r="AB16" i="2"/>
  <c r="Y23" i="2"/>
  <c r="BM23" i="2" s="1"/>
  <c r="AB23" i="2"/>
  <c r="Y30" i="2"/>
  <c r="BM30" i="2" s="1"/>
  <c r="BN30" i="2" s="1"/>
  <c r="BL30" i="2" s="1"/>
  <c r="Y38" i="2"/>
  <c r="BM38" i="2" s="1"/>
  <c r="BN38" i="2" s="1"/>
  <c r="BL38" i="2" s="1"/>
  <c r="AB38" i="2"/>
  <c r="Y46" i="2"/>
  <c r="BM46" i="2" s="1"/>
  <c r="BN46" i="2" s="1"/>
  <c r="BL46" i="2" s="1"/>
  <c r="AB46" i="2"/>
  <c r="Y61" i="2"/>
  <c r="BM61" i="2" s="1"/>
  <c r="BN61" i="2" s="1"/>
  <c r="BL61" i="2" s="1"/>
  <c r="AB61" i="2"/>
  <c r="Y69" i="2"/>
  <c r="BM69" i="2" s="1"/>
  <c r="AB69" i="2"/>
  <c r="Y76" i="2"/>
  <c r="BM76" i="2" s="1"/>
  <c r="BN76" i="2" s="1"/>
  <c r="BL76" i="2" s="1"/>
  <c r="AB76" i="2"/>
  <c r="Y82" i="2"/>
  <c r="BM82" i="2" s="1"/>
  <c r="BN82" i="2" s="1"/>
  <c r="BL82" i="2" s="1"/>
  <c r="Y89" i="2"/>
  <c r="BM89" i="2" s="1"/>
  <c r="AB89" i="2"/>
  <c r="Y17" i="2"/>
  <c r="BM17" i="2" s="1"/>
  <c r="BN17" i="2" s="1"/>
  <c r="BL17" i="2" s="1"/>
  <c r="AB17" i="2"/>
  <c r="Y24" i="2"/>
  <c r="BM24" i="2" s="1"/>
  <c r="BN24" i="2" s="1"/>
  <c r="BL24" i="2" s="1"/>
  <c r="AB24" i="2"/>
  <c r="Y31" i="2"/>
  <c r="BM31" i="2" s="1"/>
  <c r="BN31" i="2" s="1"/>
  <c r="BL31" i="2" s="1"/>
  <c r="AB31" i="2"/>
  <c r="Y39" i="2"/>
  <c r="BM39" i="2" s="1"/>
  <c r="AB39" i="2"/>
  <c r="Y47" i="2"/>
  <c r="BM47" i="2" s="1"/>
  <c r="AB47" i="2"/>
  <c r="Y54" i="2"/>
  <c r="BM54" i="2" s="1"/>
  <c r="Y62" i="2"/>
  <c r="BM62" i="2" s="1"/>
  <c r="BN62" i="2" s="1"/>
  <c r="BL62" i="2" s="1"/>
  <c r="AB62" i="2"/>
  <c r="Y70" i="2"/>
  <c r="BM70" i="2" s="1"/>
  <c r="BN70" i="2" s="1"/>
  <c r="BL70" i="2" s="1"/>
  <c r="AB70" i="2"/>
  <c r="Y77" i="2"/>
  <c r="BM77" i="2" s="1"/>
  <c r="AB77" i="2"/>
  <c r="Y83" i="2"/>
  <c r="BM83" i="2" s="1"/>
  <c r="AB83" i="2"/>
  <c r="Y18" i="2"/>
  <c r="BM18" i="2" s="1"/>
  <c r="BN18" i="2" s="1"/>
  <c r="BL18" i="2" s="1"/>
  <c r="AB18" i="2"/>
  <c r="Y25" i="2"/>
  <c r="BM25" i="2" s="1"/>
  <c r="AB25" i="2"/>
  <c r="Y32" i="2"/>
  <c r="BM32" i="2" s="1"/>
  <c r="BN32" i="2" s="1"/>
  <c r="BL32" i="2" s="1"/>
  <c r="AB32" i="2"/>
  <c r="Y40" i="2"/>
  <c r="BM40" i="2" s="1"/>
  <c r="AB40" i="2"/>
  <c r="Y48" i="2"/>
  <c r="BM48" i="2" s="1"/>
  <c r="BN48" i="2" s="1"/>
  <c r="BL48" i="2" s="1"/>
  <c r="AB48" i="2"/>
  <c r="Y55" i="2"/>
  <c r="BM55" i="2" s="1"/>
  <c r="BN55" i="2" s="1"/>
  <c r="BL55" i="2" s="1"/>
  <c r="AB55" i="2"/>
  <c r="Y63" i="2"/>
  <c r="BM63" i="2" s="1"/>
  <c r="AB63" i="2"/>
  <c r="Y71" i="2"/>
  <c r="BM71" i="2" s="1"/>
  <c r="BN71" i="2" s="1"/>
  <c r="BL71" i="2" s="1"/>
  <c r="AB71" i="2"/>
  <c r="Y84" i="2"/>
  <c r="BM84" i="2" s="1"/>
  <c r="BN84" i="2" s="1"/>
  <c r="BL84" i="2" s="1"/>
  <c r="AB84" i="2"/>
  <c r="Y90" i="2"/>
  <c r="BM90" i="2" s="1"/>
  <c r="Y19" i="2"/>
  <c r="BM19" i="2" s="1"/>
  <c r="AB19" i="2"/>
  <c r="Y26" i="2"/>
  <c r="BM26" i="2" s="1"/>
  <c r="AB26" i="2"/>
  <c r="Y33" i="2"/>
  <c r="BM33" i="2" s="1"/>
  <c r="BN33" i="2" s="1"/>
  <c r="BL33" i="2" s="1"/>
  <c r="AB33" i="2"/>
  <c r="Y41" i="2"/>
  <c r="BM41" i="2" s="1"/>
  <c r="BN41" i="2" s="1"/>
  <c r="BL41" i="2" s="1"/>
  <c r="AB41" i="2"/>
  <c r="Y49" i="2"/>
  <c r="BM49" i="2" s="1"/>
  <c r="BN49" i="2" s="1"/>
  <c r="BL49" i="2" s="1"/>
  <c r="AB49" i="2"/>
  <c r="Y56" i="2"/>
  <c r="BM56" i="2" s="1"/>
  <c r="BN56" i="2" s="1"/>
  <c r="BL56" i="2" s="1"/>
  <c r="AB56" i="2"/>
  <c r="Y64" i="2"/>
  <c r="BM64" i="2" s="1"/>
  <c r="BN64" i="2" s="1"/>
  <c r="BL64" i="2" s="1"/>
  <c r="AB64" i="2"/>
  <c r="Y72" i="2"/>
  <c r="BM72" i="2" s="1"/>
  <c r="AB72" i="2"/>
  <c r="Y78" i="2"/>
  <c r="BM78" i="2" s="1"/>
  <c r="Y85" i="2"/>
  <c r="BM85" i="2" s="1"/>
  <c r="BN85" i="2" s="1"/>
  <c r="BL85" i="2" s="1"/>
  <c r="AB85" i="2"/>
  <c r="Y91" i="2"/>
  <c r="BM91" i="2" s="1"/>
  <c r="BN91" i="2" s="1"/>
  <c r="BL91" i="2" s="1"/>
  <c r="AB91" i="2"/>
  <c r="Y20" i="2"/>
  <c r="BM20" i="2" s="1"/>
  <c r="BN20" i="2" s="1"/>
  <c r="BL20" i="2" s="1"/>
  <c r="AB20" i="2"/>
  <c r="Y27" i="2"/>
  <c r="BM27" i="2" s="1"/>
  <c r="BN27" i="2" s="1"/>
  <c r="BL27" i="2" s="1"/>
  <c r="AB27" i="2"/>
  <c r="Y34" i="2"/>
  <c r="BM34" i="2" s="1"/>
  <c r="BN34" i="2" s="1"/>
  <c r="BL34" i="2" s="1"/>
  <c r="AB34" i="2"/>
  <c r="Y42" i="2"/>
  <c r="BM42" i="2" s="1"/>
  <c r="BN42" i="2" s="1"/>
  <c r="BL42" i="2" s="1"/>
  <c r="AB42" i="2"/>
  <c r="Y50" i="2"/>
  <c r="BM50" i="2" s="1"/>
  <c r="BN50" i="2" s="1"/>
  <c r="BL50" i="2" s="1"/>
  <c r="AB50" i="2"/>
  <c r="Y57" i="2"/>
  <c r="BM57" i="2" s="1"/>
  <c r="AB57" i="2"/>
  <c r="Y65" i="2"/>
  <c r="BM65" i="2" s="1"/>
  <c r="BN65" i="2" s="1"/>
  <c r="BL65" i="2" s="1"/>
  <c r="AB65" i="2"/>
  <c r="Y73" i="2"/>
  <c r="BM73" i="2" s="1"/>
  <c r="AB73" i="2"/>
  <c r="Y79" i="2"/>
  <c r="BM79" i="2" s="1"/>
  <c r="AB79" i="2"/>
  <c r="Y21" i="2"/>
  <c r="BM21" i="2" s="1"/>
  <c r="AB21" i="2"/>
  <c r="Y28" i="2"/>
  <c r="BM28" i="2" s="1"/>
  <c r="BN28" i="2" s="1"/>
  <c r="BL28" i="2" s="1"/>
  <c r="AB28" i="2"/>
  <c r="Y35" i="2"/>
  <c r="BM35" i="2" s="1"/>
  <c r="BN35" i="2" s="1"/>
  <c r="BL35" i="2" s="1"/>
  <c r="AB35" i="2"/>
  <c r="Y43" i="2"/>
  <c r="BM43" i="2" s="1"/>
  <c r="BN43" i="2" s="1"/>
  <c r="BL43" i="2" s="1"/>
  <c r="AB43" i="2"/>
  <c r="Y51" i="2"/>
  <c r="BM51" i="2" s="1"/>
  <c r="AB51" i="2"/>
  <c r="Y58" i="2"/>
  <c r="BM58" i="2" s="1"/>
  <c r="BN58" i="2" s="1"/>
  <c r="BL58" i="2" s="1"/>
  <c r="AB58" i="2"/>
  <c r="Y66" i="2"/>
  <c r="BM66" i="2" s="1"/>
  <c r="BN66" i="2" s="1"/>
  <c r="BL66" i="2" s="1"/>
  <c r="AB66" i="2"/>
  <c r="Y80" i="2"/>
  <c r="BM80" i="2" s="1"/>
  <c r="BN80" i="2" s="1"/>
  <c r="BL80" i="2" s="1"/>
  <c r="AB80" i="2"/>
  <c r="Y86" i="2"/>
  <c r="BM86" i="2" s="1"/>
  <c r="BN86" i="2" s="1"/>
  <c r="BL86" i="2" s="1"/>
  <c r="Y29" i="2"/>
  <c r="BM29" i="2" s="1"/>
  <c r="BN29" i="2" s="1"/>
  <c r="BL29" i="2" s="1"/>
  <c r="AB29" i="2"/>
  <c r="Y36" i="2"/>
  <c r="BM36" i="2" s="1"/>
  <c r="AB36" i="2"/>
  <c r="Y44" i="2"/>
  <c r="BM44" i="2" s="1"/>
  <c r="AB44" i="2"/>
  <c r="Y52" i="2"/>
  <c r="BM52" i="2" s="1"/>
  <c r="BN52" i="2" s="1"/>
  <c r="BL52" i="2" s="1"/>
  <c r="AB52" i="2"/>
  <c r="Y59" i="2"/>
  <c r="BM59" i="2" s="1"/>
  <c r="AB59" i="2"/>
  <c r="Y67" i="2"/>
  <c r="BM67" i="2" s="1"/>
  <c r="AB67" i="2"/>
  <c r="Y81" i="2"/>
  <c r="BM81" i="2" s="1"/>
  <c r="BN81" i="2" s="1"/>
  <c r="BL81" i="2" s="1"/>
  <c r="AB81" i="2"/>
  <c r="Y87" i="2"/>
  <c r="BM87" i="2" s="1"/>
  <c r="BN87" i="2" s="1"/>
  <c r="BL87" i="2" s="1"/>
  <c r="AB87" i="2"/>
  <c r="Y15" i="2"/>
  <c r="BM15" i="2" s="1"/>
  <c r="AB15" i="2"/>
  <c r="Y22" i="2"/>
  <c r="BM22" i="2" s="1"/>
  <c r="BN22" i="2" s="1"/>
  <c r="BL22" i="2" s="1"/>
  <c r="Y37" i="2"/>
  <c r="BM37" i="2" s="1"/>
  <c r="AB37" i="2"/>
  <c r="Y45" i="2"/>
  <c r="BM45" i="2" s="1"/>
  <c r="AB45" i="2"/>
  <c r="Y53" i="2"/>
  <c r="BM53" i="2" s="1"/>
  <c r="BN53" i="2" s="1"/>
  <c r="BL53" i="2" s="1"/>
  <c r="AB53" i="2"/>
  <c r="Y60" i="2"/>
  <c r="BM60" i="2" s="1"/>
  <c r="BN60" i="2" s="1"/>
  <c r="BL60" i="2" s="1"/>
  <c r="AB60" i="2"/>
  <c r="Y68" i="2"/>
  <c r="BM68" i="2" s="1"/>
  <c r="BN68" i="2" s="1"/>
  <c r="BL68" i="2" s="1"/>
  <c r="AB68" i="2"/>
  <c r="Y75" i="2"/>
  <c r="BM75" i="2" s="1"/>
  <c r="BN75" i="2" s="1"/>
  <c r="BL75" i="2" s="1"/>
  <c r="AB75" i="2"/>
  <c r="Y88" i="2"/>
  <c r="BM88" i="2" s="1"/>
  <c r="BN88" i="2" s="1"/>
  <c r="BL88" i="2" s="1"/>
  <c r="AB88" i="2"/>
  <c r="Y14" i="2"/>
  <c r="BM14" i="2" s="1"/>
  <c r="AB14" i="2"/>
  <c r="Y13" i="2"/>
  <c r="BM13" i="2" s="1"/>
  <c r="AB13" i="2"/>
  <c r="Y12" i="2"/>
  <c r="AB12" i="2"/>
  <c r="DQ91" i="2"/>
  <c r="BN63" i="2" l="1"/>
  <c r="BL63" i="2" s="1"/>
  <c r="BN77" i="2"/>
  <c r="BL77" i="2" s="1"/>
  <c r="BN15" i="2"/>
  <c r="BL15" i="2" s="1"/>
  <c r="BN59" i="2"/>
  <c r="BL59" i="2" s="1"/>
  <c r="BN78" i="2"/>
  <c r="BL78" i="2" s="1"/>
  <c r="BN19" i="2"/>
  <c r="BL19" i="2" s="1"/>
  <c r="BN39" i="2"/>
  <c r="BL39" i="2" s="1"/>
  <c r="BN89" i="2"/>
  <c r="BL89" i="2" s="1"/>
  <c r="BN14" i="2"/>
  <c r="BL14" i="2" s="1"/>
  <c r="BN21" i="2"/>
  <c r="BL21" i="2" s="1"/>
  <c r="BN90" i="2"/>
  <c r="BL90" i="2" s="1"/>
  <c r="BN25" i="2"/>
  <c r="BL25" i="2" s="1"/>
  <c r="BN74" i="2"/>
  <c r="BL74" i="2" s="1"/>
  <c r="BN51" i="2"/>
  <c r="BL51" i="2" s="1"/>
  <c r="BN57" i="2"/>
  <c r="BL57" i="2" s="1"/>
  <c r="BN72" i="2"/>
  <c r="BL72" i="2" s="1"/>
  <c r="BN45" i="2"/>
  <c r="BL45" i="2" s="1"/>
  <c r="BN79" i="2"/>
  <c r="BL79" i="2" s="1"/>
  <c r="BN44" i="2"/>
  <c r="BL44" i="2" s="1"/>
  <c r="BN54" i="2"/>
  <c r="BL54" i="2" s="1"/>
  <c r="BN73" i="2"/>
  <c r="BL73" i="2" s="1"/>
  <c r="BN40" i="2"/>
  <c r="BL40" i="2" s="1"/>
  <c r="BN83" i="2"/>
  <c r="BL83" i="2" s="1"/>
  <c r="BN69" i="2"/>
  <c r="BL69" i="2" s="1"/>
  <c r="BN37" i="2"/>
  <c r="BL37" i="2" s="1"/>
  <c r="BN67" i="2"/>
  <c r="BL67" i="2" s="1"/>
  <c r="BN36" i="2"/>
  <c r="BL36" i="2" s="1"/>
  <c r="BN26" i="2"/>
  <c r="BL26" i="2" s="1"/>
  <c r="BN47" i="2"/>
  <c r="BL47" i="2" s="1"/>
  <c r="BN23" i="2"/>
  <c r="BL23" i="2" s="1"/>
  <c r="BN13" i="2"/>
  <c r="BL13" i="2" s="1"/>
  <c r="X101" i="2" l="1"/>
  <c r="X99" i="2"/>
  <c r="X98" i="2"/>
  <c r="X97" i="2"/>
  <c r="W101" i="2"/>
  <c r="W99" i="2"/>
  <c r="W98" i="2"/>
  <c r="W97" i="2"/>
  <c r="V101" i="2"/>
  <c r="V99" i="2"/>
  <c r="V98" i="2"/>
  <c r="V97" i="2"/>
  <c r="AD101" i="2"/>
  <c r="AC101" i="2"/>
  <c r="AD99" i="2"/>
  <c r="AD98" i="2"/>
  <c r="AD97" i="2"/>
  <c r="AC99" i="2"/>
  <c r="AC98" i="2"/>
  <c r="AC97" i="2"/>
  <c r="AB101" i="2"/>
  <c r="AB99" i="2"/>
  <c r="AB98" i="2"/>
  <c r="AB97" i="2"/>
  <c r="AA101" i="2"/>
  <c r="AD102" i="2" l="1"/>
  <c r="AB102" i="2"/>
  <c r="V102" i="2"/>
  <c r="X102" i="2"/>
  <c r="AC102" i="2"/>
  <c r="W102" i="2"/>
  <c r="O92" i="2"/>
  <c r="AA97" i="2" l="1"/>
  <c r="AO91" i="2" l="1" a="1"/>
  <c r="AO91" i="2" s="1"/>
  <c r="AO90" i="2" a="1"/>
  <c r="AO90" i="2" s="1"/>
  <c r="AO89" i="2" a="1"/>
  <c r="AO89" i="2" s="1"/>
  <c r="AO88" i="2" a="1"/>
  <c r="AO88" i="2" s="1"/>
  <c r="AO87" i="2" a="1"/>
  <c r="AO87" i="2" s="1"/>
  <c r="AO86" i="2" a="1"/>
  <c r="AO86" i="2" s="1"/>
  <c r="AO85" i="2" a="1"/>
  <c r="AO85" i="2" s="1"/>
  <c r="AO84" i="2" a="1"/>
  <c r="AO84" i="2" s="1"/>
  <c r="AO83" i="2" a="1"/>
  <c r="AO83" i="2" s="1"/>
  <c r="AO82" i="2" a="1"/>
  <c r="AO82" i="2" s="1"/>
  <c r="AO81" i="2" a="1"/>
  <c r="AO81" i="2" s="1"/>
  <c r="AO80" i="2" a="1"/>
  <c r="AO80" i="2" s="1"/>
  <c r="AO79" i="2" a="1"/>
  <c r="AO79" i="2" s="1"/>
  <c r="AO78" i="2" a="1"/>
  <c r="AO78" i="2" s="1"/>
  <c r="AO77" i="2" a="1"/>
  <c r="AO77" i="2" s="1"/>
  <c r="AO76" i="2" a="1"/>
  <c r="AO76" i="2" s="1"/>
  <c r="AO75" i="2" a="1"/>
  <c r="AO75" i="2" s="1"/>
  <c r="AO74" i="2" a="1"/>
  <c r="AO74" i="2" s="1"/>
  <c r="AO73" i="2" a="1"/>
  <c r="AO73" i="2" s="1"/>
  <c r="AO72" i="2" a="1"/>
  <c r="AO72" i="2" s="1"/>
  <c r="AO71" i="2" a="1"/>
  <c r="AO71" i="2" s="1"/>
  <c r="AM91" i="2" a="1"/>
  <c r="AM91" i="2" s="1"/>
  <c r="AM90" i="2" a="1"/>
  <c r="AM90" i="2" s="1"/>
  <c r="AM89" i="2" a="1"/>
  <c r="AM89" i="2" s="1"/>
  <c r="AM88" i="2" a="1"/>
  <c r="AM88" i="2" s="1"/>
  <c r="AM87" i="2" a="1"/>
  <c r="AM87" i="2" s="1"/>
  <c r="AM86" i="2" a="1"/>
  <c r="AM86" i="2" s="1"/>
  <c r="AM85" i="2" a="1"/>
  <c r="AM85" i="2" s="1"/>
  <c r="AM84" i="2" a="1"/>
  <c r="AM84" i="2" s="1"/>
  <c r="AM83" i="2" a="1"/>
  <c r="AM83" i="2" s="1"/>
  <c r="AM82" i="2" a="1"/>
  <c r="AM82" i="2" s="1"/>
  <c r="AM81" i="2" a="1"/>
  <c r="AM81" i="2" s="1"/>
  <c r="AM80" i="2" a="1"/>
  <c r="AM80" i="2" s="1"/>
  <c r="AM79" i="2" a="1"/>
  <c r="AM79" i="2" s="1"/>
  <c r="AM78" i="2" a="1"/>
  <c r="AM78" i="2" s="1"/>
  <c r="AM77" i="2" a="1"/>
  <c r="AM77" i="2" s="1"/>
  <c r="AM76" i="2" a="1"/>
  <c r="AM76" i="2" s="1"/>
  <c r="AM75" i="2" a="1"/>
  <c r="AM75" i="2" s="1"/>
  <c r="AM74" i="2" a="1"/>
  <c r="AM74" i="2" s="1"/>
  <c r="AM73" i="2" a="1"/>
  <c r="AM73" i="2" s="1"/>
  <c r="AM72" i="2" a="1"/>
  <c r="AM72" i="2" s="1"/>
  <c r="AM71" i="2" a="1"/>
  <c r="AM71" i="2" s="1"/>
  <c r="AG97" i="2"/>
  <c r="U97" i="2" l="1"/>
  <c r="U99" i="2"/>
  <c r="U101" i="2"/>
  <c r="U98" i="2"/>
  <c r="AF107" i="2"/>
  <c r="AG107" i="2"/>
  <c r="W92" i="2"/>
  <c r="AJ107" i="2" l="1"/>
  <c r="U102" i="2"/>
  <c r="U103" i="2" s="1"/>
  <c r="AD26" i="2" l="1"/>
  <c r="AD34" i="2"/>
  <c r="AE35" i="2"/>
  <c r="AD36" i="2"/>
  <c r="AD42" i="2"/>
  <c r="AE43" i="2"/>
  <c r="AD44" i="2"/>
  <c r="AD50" i="2"/>
  <c r="AD52" i="2"/>
  <c r="AD58" i="2"/>
  <c r="AD60" i="2"/>
  <c r="AE66" i="2"/>
  <c r="AD68" i="2"/>
  <c r="AE74" i="2"/>
  <c r="AD75" i="2"/>
  <c r="AD76" i="2"/>
  <c r="AD82" i="2"/>
  <c r="AD84" i="2"/>
  <c r="DQ89" i="2"/>
  <c r="DO89" i="2"/>
  <c r="DQ88" i="2"/>
  <c r="DO88" i="2"/>
  <c r="DQ87" i="2"/>
  <c r="DO87" i="2"/>
  <c r="DQ86" i="2"/>
  <c r="DO86" i="2"/>
  <c r="DQ85" i="2"/>
  <c r="DO85" i="2"/>
  <c r="DQ84" i="2"/>
  <c r="DO84" i="2"/>
  <c r="DQ83" i="2"/>
  <c r="DO83" i="2"/>
  <c r="DQ82" i="2"/>
  <c r="DO82" i="2"/>
  <c r="DQ81" i="2"/>
  <c r="DO81" i="2"/>
  <c r="DQ80" i="2"/>
  <c r="DO80" i="2"/>
  <c r="DQ79" i="2"/>
  <c r="DO79" i="2"/>
  <c r="DQ78" i="2"/>
  <c r="DO78" i="2"/>
  <c r="DQ77" i="2"/>
  <c r="DO77" i="2"/>
  <c r="DQ76" i="2"/>
  <c r="DO76" i="2"/>
  <c r="DQ75" i="2"/>
  <c r="DO75" i="2"/>
  <c r="DQ74" i="2"/>
  <c r="DO74" i="2"/>
  <c r="DQ73" i="2"/>
  <c r="DO73" i="2"/>
  <c r="DQ72" i="2"/>
  <c r="DO72" i="2"/>
  <c r="DQ71" i="2"/>
  <c r="DO71" i="2"/>
  <c r="DQ70" i="2"/>
  <c r="DO70" i="2"/>
  <c r="DQ69" i="2"/>
  <c r="DO69" i="2"/>
  <c r="DQ68" i="2"/>
  <c r="DO68" i="2"/>
  <c r="DQ67" i="2"/>
  <c r="DO67" i="2"/>
  <c r="DQ66" i="2"/>
  <c r="DO66" i="2"/>
  <c r="DQ65" i="2"/>
  <c r="DO65" i="2"/>
  <c r="DQ64" i="2"/>
  <c r="DO64" i="2"/>
  <c r="DQ63" i="2"/>
  <c r="DO63" i="2"/>
  <c r="DQ62" i="2"/>
  <c r="DO62" i="2"/>
  <c r="DQ61" i="2"/>
  <c r="DO61" i="2"/>
  <c r="DQ60" i="2"/>
  <c r="DO60" i="2"/>
  <c r="DQ59" i="2"/>
  <c r="DO59" i="2"/>
  <c r="DQ58" i="2"/>
  <c r="DO58" i="2"/>
  <c r="DQ57" i="2"/>
  <c r="DO57" i="2"/>
  <c r="DQ56" i="2"/>
  <c r="DO56" i="2"/>
  <c r="DQ55" i="2"/>
  <c r="DO55" i="2"/>
  <c r="DQ54" i="2"/>
  <c r="DO54" i="2"/>
  <c r="DQ53" i="2"/>
  <c r="DO53" i="2"/>
  <c r="DQ52" i="2"/>
  <c r="DO52" i="2"/>
  <c r="DQ51" i="2"/>
  <c r="DO51" i="2"/>
  <c r="DQ50" i="2"/>
  <c r="DO50" i="2"/>
  <c r="DQ49" i="2"/>
  <c r="DO49" i="2"/>
  <c r="DQ48" i="2"/>
  <c r="DO48" i="2"/>
  <c r="DQ47" i="2"/>
  <c r="DO47" i="2"/>
  <c r="DQ46" i="2"/>
  <c r="DO46" i="2"/>
  <c r="DQ45" i="2"/>
  <c r="DO45" i="2"/>
  <c r="DQ44" i="2"/>
  <c r="DO44" i="2"/>
  <c r="DQ43" i="2"/>
  <c r="DO43" i="2"/>
  <c r="DQ42" i="2"/>
  <c r="DO42" i="2"/>
  <c r="DQ41" i="2"/>
  <c r="DO41" i="2"/>
  <c r="DQ40" i="2"/>
  <c r="DO40" i="2"/>
  <c r="DQ39" i="2"/>
  <c r="DO39" i="2"/>
  <c r="DQ38" i="2"/>
  <c r="DO38" i="2"/>
  <c r="DQ37" i="2"/>
  <c r="DO37" i="2"/>
  <c r="DQ36" i="2"/>
  <c r="DO36" i="2"/>
  <c r="DQ35" i="2"/>
  <c r="DO35" i="2"/>
  <c r="DQ34" i="2"/>
  <c r="DO34" i="2"/>
  <c r="DQ33" i="2"/>
  <c r="DO33" i="2"/>
  <c r="DQ32" i="2"/>
  <c r="DO32" i="2"/>
  <c r="DQ31" i="2"/>
  <c r="DO31" i="2"/>
  <c r="DQ30" i="2"/>
  <c r="DO30" i="2"/>
  <c r="DQ29" i="2"/>
  <c r="DO29" i="2"/>
  <c r="DQ28" i="2"/>
  <c r="DO28" i="2"/>
  <c r="DQ27" i="2"/>
  <c r="DO27" i="2"/>
  <c r="DQ26" i="2"/>
  <c r="DO26" i="2"/>
  <c r="DQ25" i="2"/>
  <c r="DO25" i="2"/>
  <c r="DQ24" i="2"/>
  <c r="DO24" i="2"/>
  <c r="DQ23" i="2"/>
  <c r="DO23" i="2"/>
  <c r="DQ22" i="2"/>
  <c r="DO22" i="2"/>
  <c r="DQ21" i="2"/>
  <c r="DO21" i="2"/>
  <c r="DQ20" i="2"/>
  <c r="DO20" i="2"/>
  <c r="AE89" i="2"/>
  <c r="AE88" i="2"/>
  <c r="AE87" i="2"/>
  <c r="AE86" i="2"/>
  <c r="AE85" i="2"/>
  <c r="AE81" i="2"/>
  <c r="AE80" i="2"/>
  <c r="AE79" i="2"/>
  <c r="AE78" i="2"/>
  <c r="AE77" i="2"/>
  <c r="AE73" i="2"/>
  <c r="AE72" i="2"/>
  <c r="AE71" i="2"/>
  <c r="AE70" i="2"/>
  <c r="AE69" i="2"/>
  <c r="AE65" i="2"/>
  <c r="AE64" i="2"/>
  <c r="AE63" i="2"/>
  <c r="AE62" i="2"/>
  <c r="AE61" i="2"/>
  <c r="AE57" i="2"/>
  <c r="AE56" i="2"/>
  <c r="AE55" i="2"/>
  <c r="AE54" i="2"/>
  <c r="AE53" i="2"/>
  <c r="AE49" i="2"/>
  <c r="AE48" i="2"/>
  <c r="AE47" i="2"/>
  <c r="AE46" i="2"/>
  <c r="AE45" i="2"/>
  <c r="AE41" i="2"/>
  <c r="AE40" i="2"/>
  <c r="AE39" i="2"/>
  <c r="AE38" i="2"/>
  <c r="AE37" i="2"/>
  <c r="AE33" i="2"/>
  <c r="AE32" i="2"/>
  <c r="AE31" i="2"/>
  <c r="AE30" i="2"/>
  <c r="AE29" i="2"/>
  <c r="AE25" i="2"/>
  <c r="AE24" i="2"/>
  <c r="AE23" i="2"/>
  <c r="AE22" i="2"/>
  <c r="AE21" i="2"/>
  <c r="AD89" i="2"/>
  <c r="AD88" i="2"/>
  <c r="AD87" i="2"/>
  <c r="AD86" i="2"/>
  <c r="AD85" i="2"/>
  <c r="AD81" i="2"/>
  <c r="AD80" i="2"/>
  <c r="AD79" i="2"/>
  <c r="AD78" i="2"/>
  <c r="AD77" i="2"/>
  <c r="AD73" i="2"/>
  <c r="AD72" i="2"/>
  <c r="AD71" i="2"/>
  <c r="AD70" i="2"/>
  <c r="AD69" i="2"/>
  <c r="AD65" i="2"/>
  <c r="AD64" i="2"/>
  <c r="AD63" i="2"/>
  <c r="AD62" i="2"/>
  <c r="AD61" i="2"/>
  <c r="AD57" i="2"/>
  <c r="AD56" i="2"/>
  <c r="AD55" i="2"/>
  <c r="AD54" i="2"/>
  <c r="AD53" i="2"/>
  <c r="AD49" i="2"/>
  <c r="AD48" i="2"/>
  <c r="AD47" i="2"/>
  <c r="AD46" i="2"/>
  <c r="AD45" i="2"/>
  <c r="AD41" i="2"/>
  <c r="AD40" i="2"/>
  <c r="AD39" i="2"/>
  <c r="AD38" i="2"/>
  <c r="AD37" i="2"/>
  <c r="AD33" i="2"/>
  <c r="AD32" i="2"/>
  <c r="AD31" i="2"/>
  <c r="AD30" i="2"/>
  <c r="AD29" i="2"/>
  <c r="AD25" i="2"/>
  <c r="AD24" i="2"/>
  <c r="AD23" i="2"/>
  <c r="AD22" i="2"/>
  <c r="AD21" i="2"/>
  <c r="DP89" i="2"/>
  <c r="DP61" i="2"/>
  <c r="DP45" i="2"/>
  <c r="DP37" i="2"/>
  <c r="DP21" i="2"/>
  <c r="AE27" i="2" l="1"/>
  <c r="AE67" i="2"/>
  <c r="AD67" i="2"/>
  <c r="DP43" i="2"/>
  <c r="AD74" i="2"/>
  <c r="AE50" i="2"/>
  <c r="AE58" i="2"/>
  <c r="AE34" i="2"/>
  <c r="AD27" i="2"/>
  <c r="DP35" i="2"/>
  <c r="AD59" i="2"/>
  <c r="AE59" i="2"/>
  <c r="AD51" i="2"/>
  <c r="AE51" i="2"/>
  <c r="AE83" i="2"/>
  <c r="AD43" i="2"/>
  <c r="AD83" i="2"/>
  <c r="AE75" i="2"/>
  <c r="AD35" i="2"/>
  <c r="DP20" i="2"/>
  <c r="DP36" i="2"/>
  <c r="DP28" i="2"/>
  <c r="DP33" i="2"/>
  <c r="DP65" i="2"/>
  <c r="DP24" i="2"/>
  <c r="DP46" i="2"/>
  <c r="DP56" i="2"/>
  <c r="DP67" i="2"/>
  <c r="BS78" i="2"/>
  <c r="BT78" i="2" s="1"/>
  <c r="DP78" i="2"/>
  <c r="DP88" i="2"/>
  <c r="DP77" i="2"/>
  <c r="DP87" i="2"/>
  <c r="DP57" i="2"/>
  <c r="DP69" i="2"/>
  <c r="BS79" i="2"/>
  <c r="BT79" i="2" s="1"/>
  <c r="DP79" i="2"/>
  <c r="DP54" i="2"/>
  <c r="DP23" i="2"/>
  <c r="DP55" i="2"/>
  <c r="DP27" i="2"/>
  <c r="DP38" i="2"/>
  <c r="DP48" i="2"/>
  <c r="DP59" i="2"/>
  <c r="DP70" i="2"/>
  <c r="BS80" i="2"/>
  <c r="DP80" i="2"/>
  <c r="DP47" i="2"/>
  <c r="DP29" i="2"/>
  <c r="DP39" i="2"/>
  <c r="DP49" i="2"/>
  <c r="DP71" i="2"/>
  <c r="DP81" i="2"/>
  <c r="BS46" i="2"/>
  <c r="BT46" i="2" s="1"/>
  <c r="DP75" i="2"/>
  <c r="DP25" i="2"/>
  <c r="DP30" i="2"/>
  <c r="BS40" i="2"/>
  <c r="DP40" i="2"/>
  <c r="DP51" i="2"/>
  <c r="DP62" i="2"/>
  <c r="DP72" i="2"/>
  <c r="DP83" i="2"/>
  <c r="DP22" i="2"/>
  <c r="DP32" i="2"/>
  <c r="DP64" i="2"/>
  <c r="DP86" i="2"/>
  <c r="DP31" i="2"/>
  <c r="DP41" i="2"/>
  <c r="DP53" i="2"/>
  <c r="DP63" i="2"/>
  <c r="DP73" i="2"/>
  <c r="DP85" i="2"/>
  <c r="AD20" i="2"/>
  <c r="AD66" i="2"/>
  <c r="AE42" i="2"/>
  <c r="AD28" i="2"/>
  <c r="AE26" i="2"/>
  <c r="AE82" i="2"/>
  <c r="BS21" i="2"/>
  <c r="AE28" i="2"/>
  <c r="AE36" i="2"/>
  <c r="AE44" i="2"/>
  <c r="AE52" i="2"/>
  <c r="AE60" i="2"/>
  <c r="AE68" i="2"/>
  <c r="AE76" i="2"/>
  <c r="AE84" i="2"/>
  <c r="BS25" i="2"/>
  <c r="AE20" i="2"/>
  <c r="BS75" i="2" l="1"/>
  <c r="BY75" i="2" s="1"/>
  <c r="BS67" i="2"/>
  <c r="BY67" i="2" s="1"/>
  <c r="BZ67" i="2" s="1"/>
  <c r="BX67" i="2" s="1"/>
  <c r="BS55" i="2"/>
  <c r="BT40" i="2"/>
  <c r="BR40" i="2" s="1"/>
  <c r="BS70" i="2"/>
  <c r="BT70" i="2" s="1"/>
  <c r="BS88" i="2"/>
  <c r="BY88" i="2" s="1"/>
  <c r="BY80" i="2"/>
  <c r="CE80" i="2" s="1"/>
  <c r="BS27" i="2"/>
  <c r="BY27" i="2" s="1"/>
  <c r="BR46" i="2"/>
  <c r="BR79" i="2"/>
  <c r="BY46" i="2"/>
  <c r="CE46" i="2" s="1"/>
  <c r="CK46" i="2" s="1"/>
  <c r="BS36" i="2"/>
  <c r="BY36" i="2" s="1"/>
  <c r="BS24" i="2"/>
  <c r="BY24" i="2" s="1"/>
  <c r="CE24" i="2" s="1"/>
  <c r="BS31" i="2"/>
  <c r="BT31" i="2" s="1"/>
  <c r="BS28" i="2"/>
  <c r="BR78" i="2"/>
  <c r="BT80" i="2"/>
  <c r="BR80" i="2" s="1"/>
  <c r="BY40" i="2"/>
  <c r="CE40" i="2" s="1"/>
  <c r="BY79" i="2"/>
  <c r="CE79" i="2" s="1"/>
  <c r="BS63" i="2"/>
  <c r="BS20" i="2"/>
  <c r="DP34" i="2"/>
  <c r="BS61" i="2"/>
  <c r="BY61" i="2" s="1"/>
  <c r="BS73" i="2"/>
  <c r="BS41" i="2"/>
  <c r="BY41" i="2" s="1"/>
  <c r="DP26" i="2"/>
  <c r="BS69" i="2"/>
  <c r="BY69" i="2" s="1"/>
  <c r="CE69" i="2" s="1"/>
  <c r="BS53" i="2"/>
  <c r="BY21" i="2"/>
  <c r="CE21" i="2" s="1"/>
  <c r="BT25" i="2"/>
  <c r="BR25" i="2" s="1"/>
  <c r="BS81" i="2"/>
  <c r="BS51" i="2"/>
  <c r="BS29" i="2"/>
  <c r="BY29" i="2" s="1"/>
  <c r="BS37" i="2"/>
  <c r="DP52" i="2"/>
  <c r="DP58" i="2"/>
  <c r="BS58" i="2"/>
  <c r="BS39" i="2"/>
  <c r="BS45" i="2"/>
  <c r="BS22" i="2"/>
  <c r="BT21" i="2"/>
  <c r="BR21" i="2" s="1"/>
  <c r="DP42" i="2"/>
  <c r="BS33" i="2"/>
  <c r="DP84" i="2"/>
  <c r="BS84" i="2"/>
  <c r="BY84" i="2" s="1"/>
  <c r="BY25" i="2"/>
  <c r="BS65" i="2"/>
  <c r="BY65" i="2" s="1"/>
  <c r="DP76" i="2"/>
  <c r="DP82" i="2"/>
  <c r="BS77" i="2"/>
  <c r="DP68" i="2"/>
  <c r="DP74" i="2"/>
  <c r="BS89" i="2"/>
  <c r="BS48" i="2"/>
  <c r="BS57" i="2"/>
  <c r="DP60" i="2"/>
  <c r="DP66" i="2"/>
  <c r="BS86" i="2"/>
  <c r="BS71" i="2"/>
  <c r="BS38" i="2"/>
  <c r="BY38" i="2" s="1"/>
  <c r="BS49" i="2"/>
  <c r="BY49" i="2" s="1"/>
  <c r="DP44" i="2"/>
  <c r="DP50" i="2"/>
  <c r="BS50" i="2"/>
  <c r="BY50" i="2" s="1"/>
  <c r="BS23" i="2"/>
  <c r="BY23" i="2" s="1"/>
  <c r="BS35" i="2"/>
  <c r="BS62" i="2"/>
  <c r="BY62" i="2" s="1"/>
  <c r="BS85" i="2"/>
  <c r="BS59" i="2"/>
  <c r="BS56" i="2"/>
  <c r="BS30" i="2"/>
  <c r="BY30" i="2" s="1"/>
  <c r="BS87" i="2"/>
  <c r="BY87" i="2" s="1"/>
  <c r="BS83" i="2"/>
  <c r="BS32" i="2"/>
  <c r="BS64" i="2"/>
  <c r="BS47" i="2"/>
  <c r="BY78" i="2"/>
  <c r="BS54" i="2"/>
  <c r="BS72" i="2"/>
  <c r="BY72" i="2" s="1"/>
  <c r="BT67" i="2" l="1"/>
  <c r="BR67" i="2" s="1"/>
  <c r="BY31" i="2"/>
  <c r="CE31" i="2" s="1"/>
  <c r="CF31" i="2" s="1"/>
  <c r="CD31" i="2" s="1"/>
  <c r="BT75" i="2"/>
  <c r="BR75" i="2" s="1"/>
  <c r="BT27" i="2"/>
  <c r="BR27" i="2" s="1"/>
  <c r="BS43" i="2"/>
  <c r="BT43" i="2" s="1"/>
  <c r="BR43" i="2" s="1"/>
  <c r="BY70" i="2"/>
  <c r="CE70" i="2" s="1"/>
  <c r="BR31" i="2"/>
  <c r="CE50" i="2"/>
  <c r="CK50" i="2" s="1"/>
  <c r="BZ27" i="2"/>
  <c r="BX27" i="2" s="1"/>
  <c r="CE27" i="2"/>
  <c r="CK27" i="2" s="1"/>
  <c r="CL27" i="2" s="1"/>
  <c r="CJ27" i="2" s="1"/>
  <c r="CK79" i="2"/>
  <c r="CL79" i="2" s="1"/>
  <c r="CK24" i="2"/>
  <c r="CK80" i="2"/>
  <c r="CQ80" i="2" s="1"/>
  <c r="CE25" i="2"/>
  <c r="CF25" i="2" s="1"/>
  <c r="CD25" i="2" s="1"/>
  <c r="CK69" i="2"/>
  <c r="CQ46" i="2"/>
  <c r="CE75" i="2"/>
  <c r="CF75" i="2" s="1"/>
  <c r="BZ75" i="2"/>
  <c r="BX75" i="2" s="1"/>
  <c r="CE49" i="2"/>
  <c r="CK49" i="2" s="1"/>
  <c r="CQ49" i="2" s="1"/>
  <c r="CE38" i="2"/>
  <c r="CF38" i="2" s="1"/>
  <c r="CD38" i="2" s="1"/>
  <c r="CE61" i="2"/>
  <c r="CF61" i="2" s="1"/>
  <c r="CD61" i="2" s="1"/>
  <c r="CE78" i="2"/>
  <c r="CK78" i="2" s="1"/>
  <c r="BY32" i="2"/>
  <c r="CE32" i="2" s="1"/>
  <c r="CE65" i="2"/>
  <c r="CF65" i="2" s="1"/>
  <c r="CD65" i="2" s="1"/>
  <c r="BY86" i="2"/>
  <c r="CE86" i="2" s="1"/>
  <c r="BY48" i="2"/>
  <c r="CE48" i="2" s="1"/>
  <c r="CK40" i="2"/>
  <c r="CE67" i="2"/>
  <c r="CK67" i="2" s="1"/>
  <c r="BY35" i="2"/>
  <c r="CE35" i="2" s="1"/>
  <c r="BY57" i="2"/>
  <c r="BZ57" i="2" s="1"/>
  <c r="BX57" i="2" s="1"/>
  <c r="BY22" i="2"/>
  <c r="BZ22" i="2" s="1"/>
  <c r="BX22" i="2" s="1"/>
  <c r="CE29" i="2"/>
  <c r="CF29" i="2" s="1"/>
  <c r="CD29" i="2" s="1"/>
  <c r="BY51" i="2"/>
  <c r="CE51" i="2" s="1"/>
  <c r="CE88" i="2"/>
  <c r="CF88" i="2" s="1"/>
  <c r="CD88" i="2" s="1"/>
  <c r="BZ30" i="2"/>
  <c r="BX30" i="2" s="1"/>
  <c r="BY64" i="2"/>
  <c r="BZ64" i="2" s="1"/>
  <c r="BX64" i="2" s="1"/>
  <c r="BY71" i="2"/>
  <c r="BZ71" i="2" s="1"/>
  <c r="BX71" i="2" s="1"/>
  <c r="CE87" i="2"/>
  <c r="CK87" i="2" s="1"/>
  <c r="CQ87" i="2" s="1"/>
  <c r="BY56" i="2"/>
  <c r="CE56" i="2" s="1"/>
  <c r="CF56" i="2" s="1"/>
  <c r="CE23" i="2"/>
  <c r="CF23" i="2" s="1"/>
  <c r="BY45" i="2"/>
  <c r="CE45" i="2" s="1"/>
  <c r="CF45" i="2" s="1"/>
  <c r="BY73" i="2"/>
  <c r="BZ73" i="2" s="1"/>
  <c r="BY33" i="2"/>
  <c r="BZ33" i="2" s="1"/>
  <c r="BX33" i="2" s="1"/>
  <c r="BY28" i="2"/>
  <c r="CE28" i="2" s="1"/>
  <c r="CF28" i="2" s="1"/>
  <c r="BT55" i="2"/>
  <c r="BR55" i="2" s="1"/>
  <c r="BY55" i="2"/>
  <c r="CE84" i="2"/>
  <c r="CF84" i="2" s="1"/>
  <c r="BY81" i="2"/>
  <c r="CE81" i="2" s="1"/>
  <c r="CE41" i="2"/>
  <c r="CE62" i="2"/>
  <c r="CF62" i="2" s="1"/>
  <c r="CD62" i="2" s="1"/>
  <c r="CE72" i="2"/>
  <c r="CK72" i="2" s="1"/>
  <c r="BY39" i="2"/>
  <c r="BZ39" i="2" s="1"/>
  <c r="BY47" i="2"/>
  <c r="BZ47" i="2" s="1"/>
  <c r="BX47" i="2" s="1"/>
  <c r="BY83" i="2"/>
  <c r="CE30" i="2"/>
  <c r="BY77" i="2"/>
  <c r="BZ77" i="2" s="1"/>
  <c r="BX77" i="2" s="1"/>
  <c r="BY63" i="2"/>
  <c r="BY89" i="2"/>
  <c r="BZ89" i="2" s="1"/>
  <c r="BY37" i="2"/>
  <c r="BZ37" i="2" s="1"/>
  <c r="BX37" i="2" s="1"/>
  <c r="BY53" i="2"/>
  <c r="BZ53" i="2" s="1"/>
  <c r="CE36" i="2"/>
  <c r="CK36" i="2" s="1"/>
  <c r="BY59" i="2"/>
  <c r="BY85" i="2"/>
  <c r="BZ85" i="2" s="1"/>
  <c r="BY54" i="2"/>
  <c r="BR70" i="2"/>
  <c r="BZ80" i="2"/>
  <c r="BX80" i="2" s="1"/>
  <c r="CK21" i="2"/>
  <c r="BY20" i="2"/>
  <c r="BZ20" i="2" s="1"/>
  <c r="BX20" i="2" s="1"/>
  <c r="BT88" i="2"/>
  <c r="BR88" i="2" s="1"/>
  <c r="BZ88" i="2"/>
  <c r="BX88" i="2" s="1"/>
  <c r="BZ24" i="2"/>
  <c r="BX24" i="2" s="1"/>
  <c r="BT36" i="2"/>
  <c r="BR36" i="2" s="1"/>
  <c r="CF80" i="2"/>
  <c r="CD80" i="2" s="1"/>
  <c r="BZ46" i="2"/>
  <c r="BX46" i="2" s="1"/>
  <c r="BS42" i="2"/>
  <c r="BT42" i="2" s="1"/>
  <c r="BS44" i="2"/>
  <c r="BT44" i="2" s="1"/>
  <c r="BS66" i="2"/>
  <c r="BT24" i="2"/>
  <c r="BR24" i="2" s="1"/>
  <c r="BZ36" i="2"/>
  <c r="BX36" i="2" s="1"/>
  <c r="CF24" i="2"/>
  <c r="CD24" i="2" s="1"/>
  <c r="BT28" i="2"/>
  <c r="BR28" i="2" s="1"/>
  <c r="BT63" i="2"/>
  <c r="BR63" i="2" s="1"/>
  <c r="BS74" i="2"/>
  <c r="CF46" i="2"/>
  <c r="CD46" i="2" s="1"/>
  <c r="BS68" i="2"/>
  <c r="BT68" i="2" s="1"/>
  <c r="CF40" i="2"/>
  <c r="CD40" i="2" s="1"/>
  <c r="BZ40" i="2"/>
  <c r="BX40" i="2" s="1"/>
  <c r="BZ79" i="2"/>
  <c r="BX79" i="2" s="1"/>
  <c r="BT20" i="2"/>
  <c r="BR20" i="2" s="1"/>
  <c r="BT58" i="2"/>
  <c r="BR58" i="2" s="1"/>
  <c r="CL46" i="2"/>
  <c r="CJ46" i="2" s="1"/>
  <c r="BZ23" i="2"/>
  <c r="BX23" i="2" s="1"/>
  <c r="BT72" i="2"/>
  <c r="BR72" i="2" s="1"/>
  <c r="BZ72" i="2"/>
  <c r="BX72" i="2" s="1"/>
  <c r="BT38" i="2"/>
  <c r="BR38" i="2" s="1"/>
  <c r="BT77" i="2"/>
  <c r="BR77" i="2" s="1"/>
  <c r="BT37" i="2"/>
  <c r="BR37" i="2" s="1"/>
  <c r="BZ62" i="2"/>
  <c r="BX62" i="2" s="1"/>
  <c r="BT30" i="2"/>
  <c r="BR30" i="2" s="1"/>
  <c r="BT59" i="2"/>
  <c r="BR59" i="2" s="1"/>
  <c r="BZ38" i="2"/>
  <c r="BX38" i="2" s="1"/>
  <c r="BT48" i="2"/>
  <c r="BR48" i="2" s="1"/>
  <c r="BT89" i="2"/>
  <c r="BR89" i="2" s="1"/>
  <c r="BT84" i="2"/>
  <c r="BR84" i="2" s="1"/>
  <c r="BT33" i="2"/>
  <c r="BR33" i="2" s="1"/>
  <c r="BY58" i="2"/>
  <c r="CE58" i="2" s="1"/>
  <c r="CF21" i="2"/>
  <c r="CD21" i="2" s="1"/>
  <c r="BZ41" i="2"/>
  <c r="BX41" i="2" s="1"/>
  <c r="BT61" i="2"/>
  <c r="BR61" i="2" s="1"/>
  <c r="BT35" i="2"/>
  <c r="BR35" i="2" s="1"/>
  <c r="BT23" i="2"/>
  <c r="BR23" i="2" s="1"/>
  <c r="BT71" i="2"/>
  <c r="BR71" i="2" s="1"/>
  <c r="BT39" i="2"/>
  <c r="BR39" i="2" s="1"/>
  <c r="BT53" i="2"/>
  <c r="BR53" i="2" s="1"/>
  <c r="BZ69" i="2"/>
  <c r="BX69" i="2" s="1"/>
  <c r="BT54" i="2"/>
  <c r="BR54" i="2" s="1"/>
  <c r="BZ87" i="2"/>
  <c r="BX87" i="2" s="1"/>
  <c r="BT85" i="2"/>
  <c r="BR85" i="2" s="1"/>
  <c r="BT22" i="2"/>
  <c r="BR22" i="2" s="1"/>
  <c r="BZ29" i="2"/>
  <c r="BX29" i="2" s="1"/>
  <c r="BZ21" i="2"/>
  <c r="BX21" i="2" s="1"/>
  <c r="BT56" i="2"/>
  <c r="BR56" i="2" s="1"/>
  <c r="BZ84" i="2"/>
  <c r="BX84" i="2" s="1"/>
  <c r="BT86" i="2"/>
  <c r="BR86" i="2" s="1"/>
  <c r="BS60" i="2"/>
  <c r="BY60" i="2" s="1"/>
  <c r="BZ65" i="2"/>
  <c r="BX65" i="2" s="1"/>
  <c r="BS52" i="2"/>
  <c r="BT51" i="2"/>
  <c r="BR51" i="2" s="1"/>
  <c r="BT81" i="2"/>
  <c r="BR81" i="2" s="1"/>
  <c r="CF69" i="2"/>
  <c r="CD69" i="2" s="1"/>
  <c r="BZ61" i="2"/>
  <c r="BX61" i="2" s="1"/>
  <c r="BS34" i="2"/>
  <c r="BY34" i="2" s="1"/>
  <c r="CE34" i="2" s="1"/>
  <c r="CK34" i="2" s="1"/>
  <c r="CF79" i="2"/>
  <c r="CD79" i="2" s="1"/>
  <c r="BZ50" i="2"/>
  <c r="BX50" i="2" s="1"/>
  <c r="BZ49" i="2"/>
  <c r="BX49" i="2" s="1"/>
  <c r="BT57" i="2"/>
  <c r="BR57" i="2" s="1"/>
  <c r="BS82" i="2"/>
  <c r="BY82" i="2" s="1"/>
  <c r="BS76" i="2"/>
  <c r="BT65" i="2"/>
  <c r="BR65" i="2" s="1"/>
  <c r="BZ25" i="2"/>
  <c r="BX25" i="2" s="1"/>
  <c r="BT29" i="2"/>
  <c r="BR29" i="2" s="1"/>
  <c r="BS26" i="2"/>
  <c r="BZ70" i="2"/>
  <c r="BX70" i="2" s="1"/>
  <c r="BT64" i="2"/>
  <c r="BR64" i="2" s="1"/>
  <c r="BT32" i="2"/>
  <c r="BR32" i="2" s="1"/>
  <c r="BT83" i="2"/>
  <c r="BR83" i="2" s="1"/>
  <c r="BT87" i="2"/>
  <c r="BR87" i="2" s="1"/>
  <c r="BT62" i="2"/>
  <c r="BR62" i="2" s="1"/>
  <c r="BT50" i="2"/>
  <c r="BR50" i="2" s="1"/>
  <c r="BT49" i="2"/>
  <c r="BR49" i="2" s="1"/>
  <c r="BT69" i="2"/>
  <c r="BR69" i="2" s="1"/>
  <c r="BT41" i="2"/>
  <c r="BR41" i="2" s="1"/>
  <c r="BT73" i="2"/>
  <c r="BR73" i="2" s="1"/>
  <c r="BT47" i="2"/>
  <c r="BR47" i="2" s="1"/>
  <c r="BZ78" i="2"/>
  <c r="BX78" i="2" s="1"/>
  <c r="BT45" i="2"/>
  <c r="BR45" i="2" s="1"/>
  <c r="BY43" i="2" l="1"/>
  <c r="CF50" i="2"/>
  <c r="CD50" i="2" s="1"/>
  <c r="CD75" i="2"/>
  <c r="BZ31" i="2"/>
  <c r="BX31" i="2" s="1"/>
  <c r="BX73" i="2"/>
  <c r="BZ86" i="2"/>
  <c r="BX86" i="2" s="1"/>
  <c r="CF78" i="2"/>
  <c r="CD78" i="2" s="1"/>
  <c r="CE73" i="2"/>
  <c r="CF73" i="2" s="1"/>
  <c r="CE64" i="2"/>
  <c r="CF64" i="2" s="1"/>
  <c r="CD64" i="2" s="1"/>
  <c r="CE33" i="2"/>
  <c r="CF33" i="2" s="1"/>
  <c r="CL80" i="2"/>
  <c r="CJ80" i="2" s="1"/>
  <c r="BZ56" i="2"/>
  <c r="BX56" i="2" s="1"/>
  <c r="BZ32" i="2"/>
  <c r="BX32" i="2" s="1"/>
  <c r="CK88" i="2"/>
  <c r="CL88" i="2" s="1"/>
  <c r="CJ88" i="2" s="1"/>
  <c r="CJ79" i="2"/>
  <c r="CF49" i="2"/>
  <c r="CD49" i="2" s="1"/>
  <c r="CQ27" i="2"/>
  <c r="CR27" i="2" s="1"/>
  <c r="CF27" i="2"/>
  <c r="CD27" i="2" s="1"/>
  <c r="CK25" i="2"/>
  <c r="CQ25" i="2" s="1"/>
  <c r="CW25" i="2" s="1"/>
  <c r="DC25" i="2" s="1"/>
  <c r="DD25" i="2" s="1"/>
  <c r="CD28" i="2"/>
  <c r="CK31" i="2"/>
  <c r="CQ31" i="2" s="1"/>
  <c r="CW31" i="2" s="1"/>
  <c r="DC31" i="2" s="1"/>
  <c r="CL49" i="2"/>
  <c r="CJ49" i="2" s="1"/>
  <c r="CW80" i="2"/>
  <c r="DC80" i="2" s="1"/>
  <c r="CR80" i="2"/>
  <c r="CP80" i="2" s="1"/>
  <c r="BZ45" i="2"/>
  <c r="BX45" i="2" s="1"/>
  <c r="BZ51" i="2"/>
  <c r="BX51" i="2" s="1"/>
  <c r="CE47" i="2"/>
  <c r="CK47" i="2" s="1"/>
  <c r="BZ48" i="2"/>
  <c r="BX48" i="2" s="1"/>
  <c r="BX39" i="2"/>
  <c r="BZ81" i="2"/>
  <c r="BX81" i="2" s="1"/>
  <c r="CF32" i="2"/>
  <c r="CD32" i="2" s="1"/>
  <c r="CK32" i="2"/>
  <c r="CQ32" i="2" s="1"/>
  <c r="CL78" i="2"/>
  <c r="CJ78" i="2" s="1"/>
  <c r="CK86" i="2"/>
  <c r="CQ86" i="2" s="1"/>
  <c r="CW86" i="2" s="1"/>
  <c r="CF86" i="2"/>
  <c r="CD86" i="2" s="1"/>
  <c r="CF51" i="2"/>
  <c r="CD51" i="2" s="1"/>
  <c r="BX85" i="2"/>
  <c r="BX89" i="2"/>
  <c r="CD23" i="2"/>
  <c r="CK51" i="2"/>
  <c r="CQ51" i="2" s="1"/>
  <c r="BY44" i="2"/>
  <c r="BZ44" i="2" s="1"/>
  <c r="BX44" i="2" s="1"/>
  <c r="CQ78" i="2"/>
  <c r="CR78" i="2" s="1"/>
  <c r="CP78" i="2" s="1"/>
  <c r="CW49" i="2"/>
  <c r="DC49" i="2" s="1"/>
  <c r="DI49" i="2" s="1"/>
  <c r="CL24" i="2"/>
  <c r="CJ24" i="2" s="1"/>
  <c r="CQ72" i="2"/>
  <c r="CR72" i="2" s="1"/>
  <c r="CQ24" i="2"/>
  <c r="CW46" i="2"/>
  <c r="CR49" i="2"/>
  <c r="CP49" i="2" s="1"/>
  <c r="CL67" i="2"/>
  <c r="CJ67" i="2" s="1"/>
  <c r="CW87" i="2"/>
  <c r="DC87" i="2" s="1"/>
  <c r="DI87" i="2" s="1"/>
  <c r="CF67" i="2"/>
  <c r="CD67" i="2" s="1"/>
  <c r="CD84" i="2"/>
  <c r="CQ40" i="2"/>
  <c r="CW40" i="2" s="1"/>
  <c r="CQ69" i="2"/>
  <c r="CW69" i="2" s="1"/>
  <c r="CL50" i="2"/>
  <c r="CJ50" i="2" s="1"/>
  <c r="CL69" i="2"/>
  <c r="CJ69" i="2" s="1"/>
  <c r="CD56" i="2"/>
  <c r="CQ79" i="2"/>
  <c r="CQ50" i="2"/>
  <c r="CD45" i="2"/>
  <c r="CF30" i="2"/>
  <c r="CD30" i="2" s="1"/>
  <c r="CK23" i="2"/>
  <c r="CL23" i="2" s="1"/>
  <c r="CK38" i="2"/>
  <c r="CL72" i="2"/>
  <c r="CJ72" i="2" s="1"/>
  <c r="CL87" i="2"/>
  <c r="CJ87" i="2" s="1"/>
  <c r="CK30" i="2"/>
  <c r="CQ30" i="2" s="1"/>
  <c r="CW30" i="2" s="1"/>
  <c r="CQ67" i="2"/>
  <c r="CW67" i="2" s="1"/>
  <c r="CR46" i="2"/>
  <c r="CP46" i="2" s="1"/>
  <c r="CE60" i="2"/>
  <c r="CF60" i="2" s="1"/>
  <c r="CK41" i="2"/>
  <c r="CK45" i="2"/>
  <c r="CK62" i="2"/>
  <c r="CQ62" i="2" s="1"/>
  <c r="CK61" i="2"/>
  <c r="CQ36" i="2"/>
  <c r="CK29" i="2"/>
  <c r="CK58" i="2"/>
  <c r="CQ58" i="2" s="1"/>
  <c r="CK84" i="2"/>
  <c r="CK70" i="2"/>
  <c r="CK48" i="2"/>
  <c r="CK75" i="2"/>
  <c r="CQ75" i="2" s="1"/>
  <c r="CK65" i="2"/>
  <c r="CF81" i="2"/>
  <c r="CD81" i="2" s="1"/>
  <c r="CK35" i="2"/>
  <c r="CL35" i="2" s="1"/>
  <c r="CE71" i="2"/>
  <c r="CK71" i="2" s="1"/>
  <c r="CL40" i="2"/>
  <c r="CJ40" i="2" s="1"/>
  <c r="CE57" i="2"/>
  <c r="CK57" i="2" s="1"/>
  <c r="BY52" i="2"/>
  <c r="CE52" i="2" s="1"/>
  <c r="CF52" i="2" s="1"/>
  <c r="CD52" i="2" s="1"/>
  <c r="BY74" i="2"/>
  <c r="CE74" i="2" s="1"/>
  <c r="CE53" i="2"/>
  <c r="CK53" i="2" s="1"/>
  <c r="CE55" i="2"/>
  <c r="CK55" i="2" s="1"/>
  <c r="CE82" i="2"/>
  <c r="CK82" i="2" s="1"/>
  <c r="BZ54" i="2"/>
  <c r="BX54" i="2" s="1"/>
  <c r="CE77" i="2"/>
  <c r="CK77" i="2" s="1"/>
  <c r="CL77" i="2" s="1"/>
  <c r="BX53" i="2"/>
  <c r="CE54" i="2"/>
  <c r="CK54" i="2" s="1"/>
  <c r="CL54" i="2" s="1"/>
  <c r="CE39" i="2"/>
  <c r="CK56" i="2"/>
  <c r="CQ56" i="2" s="1"/>
  <c r="CE85" i="2"/>
  <c r="CE83" i="2"/>
  <c r="CK83" i="2" s="1"/>
  <c r="CE22" i="2"/>
  <c r="CK22" i="2" s="1"/>
  <c r="CE37" i="2"/>
  <c r="CK37" i="2" s="1"/>
  <c r="BZ35" i="2"/>
  <c r="BX35" i="2" s="1"/>
  <c r="CE59" i="2"/>
  <c r="CE43" i="2"/>
  <c r="CK43" i="2" s="1"/>
  <c r="CL43" i="2" s="1"/>
  <c r="BZ28" i="2"/>
  <c r="BX28" i="2" s="1"/>
  <c r="CE89" i="2"/>
  <c r="CK89" i="2" s="1"/>
  <c r="CK28" i="2"/>
  <c r="CQ34" i="2"/>
  <c r="CW34" i="2" s="1"/>
  <c r="CE63" i="2"/>
  <c r="CK81" i="2"/>
  <c r="CQ81" i="2" s="1"/>
  <c r="BY66" i="2"/>
  <c r="BZ66" i="2" s="1"/>
  <c r="CF41" i="2"/>
  <c r="CD41" i="2" s="1"/>
  <c r="CR87" i="2"/>
  <c r="CP87" i="2" s="1"/>
  <c r="BY68" i="2"/>
  <c r="CF36" i="2"/>
  <c r="CD36" i="2" s="1"/>
  <c r="CF87" i="2"/>
  <c r="CD87" i="2" s="1"/>
  <c r="CF70" i="2"/>
  <c r="CD70" i="2" s="1"/>
  <c r="BY26" i="2"/>
  <c r="BZ63" i="2"/>
  <c r="BX63" i="2" s="1"/>
  <c r="BY76" i="2"/>
  <c r="CE76" i="2" s="1"/>
  <c r="CF35" i="2"/>
  <c r="CD35" i="2" s="1"/>
  <c r="BZ43" i="2"/>
  <c r="BX43" i="2" s="1"/>
  <c r="BZ59" i="2"/>
  <c r="BX59" i="2" s="1"/>
  <c r="BZ83" i="2"/>
  <c r="BX83" i="2" s="1"/>
  <c r="CF72" i="2"/>
  <c r="CD72" i="2" s="1"/>
  <c r="BZ55" i="2"/>
  <c r="BX55" i="2" s="1"/>
  <c r="CL36" i="2"/>
  <c r="CJ36" i="2" s="1"/>
  <c r="BY42" i="2"/>
  <c r="CF48" i="2"/>
  <c r="CD48" i="2" s="1"/>
  <c r="BR68" i="2"/>
  <c r="CE20" i="2"/>
  <c r="CL21" i="2"/>
  <c r="CJ21" i="2" s="1"/>
  <c r="CQ21" i="2"/>
  <c r="CW21" i="2" s="1"/>
  <c r="BR42" i="2"/>
  <c r="BT74" i="2"/>
  <c r="BR74" i="2" s="1"/>
  <c r="BT66" i="2"/>
  <c r="BR66" i="2" s="1"/>
  <c r="BR44" i="2"/>
  <c r="CL34" i="2"/>
  <c r="CJ34" i="2" s="1"/>
  <c r="BZ82" i="2"/>
  <c r="BX82" i="2" s="1"/>
  <c r="BT60" i="2"/>
  <c r="BR60" i="2" s="1"/>
  <c r="BT76" i="2"/>
  <c r="BR76" i="2" s="1"/>
  <c r="CF34" i="2"/>
  <c r="CD34" i="2" s="1"/>
  <c r="BT82" i="2"/>
  <c r="BR82" i="2" s="1"/>
  <c r="BZ60" i="2"/>
  <c r="BX60" i="2" s="1"/>
  <c r="CF58" i="2"/>
  <c r="CD58" i="2" s="1"/>
  <c r="BT52" i="2"/>
  <c r="BR52" i="2" s="1"/>
  <c r="BT26" i="2"/>
  <c r="BR26" i="2" s="1"/>
  <c r="BT34" i="2"/>
  <c r="BR34" i="2" s="1"/>
  <c r="BZ58" i="2"/>
  <c r="BX58" i="2" s="1"/>
  <c r="BZ34" i="2"/>
  <c r="BX34" i="2" s="1"/>
  <c r="CL51" i="2" l="1"/>
  <c r="CJ51" i="2" s="1"/>
  <c r="CK73" i="2"/>
  <c r="CF47" i="2"/>
  <c r="CD47" i="2" s="1"/>
  <c r="CK64" i="2"/>
  <c r="CL64" i="2" s="1"/>
  <c r="CJ64" i="2" s="1"/>
  <c r="CK33" i="2"/>
  <c r="CL33" i="2" s="1"/>
  <c r="CJ33" i="2" s="1"/>
  <c r="CD33" i="2"/>
  <c r="CD73" i="2"/>
  <c r="CW27" i="2"/>
  <c r="DC27" i="2" s="1"/>
  <c r="DD27" i="2" s="1"/>
  <c r="DB27" i="2" s="1"/>
  <c r="BZ52" i="2"/>
  <c r="BX52" i="2" s="1"/>
  <c r="CL75" i="2"/>
  <c r="CJ75" i="2" s="1"/>
  <c r="CD60" i="2"/>
  <c r="CQ88" i="2"/>
  <c r="CW88" i="2" s="1"/>
  <c r="DC88" i="2" s="1"/>
  <c r="CL32" i="2"/>
  <c r="CJ32" i="2" s="1"/>
  <c r="CL25" i="2"/>
  <c r="CJ25" i="2" s="1"/>
  <c r="CR25" i="2"/>
  <c r="CP25" i="2" s="1"/>
  <c r="CJ23" i="2"/>
  <c r="CP27" i="2"/>
  <c r="CL31" i="2"/>
  <c r="CJ31" i="2" s="1"/>
  <c r="CX80" i="2"/>
  <c r="CV80" i="2" s="1"/>
  <c r="CE44" i="2"/>
  <c r="CK44" i="2" s="1"/>
  <c r="CR30" i="2"/>
  <c r="CP30" i="2" s="1"/>
  <c r="CL86" i="2"/>
  <c r="CJ86" i="2" s="1"/>
  <c r="CW78" i="2"/>
  <c r="CX78" i="2" s="1"/>
  <c r="CL58" i="2"/>
  <c r="CJ58" i="2" s="1"/>
  <c r="CF82" i="2"/>
  <c r="CD82" i="2" s="1"/>
  <c r="DI25" i="2"/>
  <c r="DJ25" i="2" s="1"/>
  <c r="DH25" i="2" s="1"/>
  <c r="CE66" i="2"/>
  <c r="CK66" i="2" s="1"/>
  <c r="DC34" i="2"/>
  <c r="DD34" i="2" s="1"/>
  <c r="DJ87" i="2"/>
  <c r="DH87" i="2" s="1"/>
  <c r="DC67" i="2"/>
  <c r="DI67" i="2" s="1"/>
  <c r="DK87" i="2"/>
  <c r="DL87" i="2" s="1"/>
  <c r="DI80" i="2"/>
  <c r="DK80" i="2" s="1"/>
  <c r="DL80" i="2" s="1"/>
  <c r="CX40" i="2"/>
  <c r="CV40" i="2" s="1"/>
  <c r="DC40" i="2"/>
  <c r="DD40" i="2" s="1"/>
  <c r="DB40" i="2" s="1"/>
  <c r="DD87" i="2"/>
  <c r="DB87" i="2" s="1"/>
  <c r="DD80" i="2"/>
  <c r="DB80" i="2" s="1"/>
  <c r="DC46" i="2"/>
  <c r="DD46" i="2" s="1"/>
  <c r="DB46" i="2" s="1"/>
  <c r="CP72" i="2"/>
  <c r="DC69" i="2"/>
  <c r="DI69" i="2" s="1"/>
  <c r="DC86" i="2"/>
  <c r="DD86" i="2" s="1"/>
  <c r="CX69" i="2"/>
  <c r="CV69" i="2" s="1"/>
  <c r="CW81" i="2"/>
  <c r="DC81" i="2" s="1"/>
  <c r="CW36" i="2"/>
  <c r="DC36" i="2" s="1"/>
  <c r="CW62" i="2"/>
  <c r="DC62" i="2" s="1"/>
  <c r="DI62" i="2" s="1"/>
  <c r="CQ23" i="2"/>
  <c r="CW23" i="2" s="1"/>
  <c r="DI31" i="2"/>
  <c r="CJ35" i="2"/>
  <c r="CW51" i="2"/>
  <c r="DC51" i="2" s="1"/>
  <c r="CW79" i="2"/>
  <c r="DC79" i="2" s="1"/>
  <c r="CR24" i="2"/>
  <c r="CP24" i="2" s="1"/>
  <c r="CW32" i="2"/>
  <c r="DC32" i="2" s="1"/>
  <c r="CW24" i="2"/>
  <c r="DC24" i="2" s="1"/>
  <c r="CX49" i="2"/>
  <c r="CV49" i="2" s="1"/>
  <c r="CX25" i="2"/>
  <c r="CV25" i="2" s="1"/>
  <c r="CR32" i="2"/>
  <c r="CP32" i="2" s="1"/>
  <c r="CQ45" i="2"/>
  <c r="CX46" i="2"/>
  <c r="CV46" i="2" s="1"/>
  <c r="CW50" i="2"/>
  <c r="CW72" i="2"/>
  <c r="CQ48" i="2"/>
  <c r="CR48" i="2" s="1"/>
  <c r="CP48" i="2" s="1"/>
  <c r="CQ47" i="2"/>
  <c r="CW47" i="2" s="1"/>
  <c r="CR58" i="2"/>
  <c r="CP58" i="2" s="1"/>
  <c r="CR56" i="2"/>
  <c r="CP56" i="2" s="1"/>
  <c r="CQ73" i="2"/>
  <c r="CW73" i="2" s="1"/>
  <c r="CQ64" i="2"/>
  <c r="CW64" i="2" s="1"/>
  <c r="DB25" i="2"/>
  <c r="CQ84" i="2"/>
  <c r="CQ57" i="2"/>
  <c r="CQ61" i="2"/>
  <c r="CW58" i="2"/>
  <c r="CQ41" i="2"/>
  <c r="CL38" i="2"/>
  <c r="CJ38" i="2" s="1"/>
  <c r="CQ38" i="2"/>
  <c r="CW38" i="2" s="1"/>
  <c r="DJ49" i="2"/>
  <c r="DH49" i="2" s="1"/>
  <c r="DC30" i="2"/>
  <c r="DI30" i="2" s="1"/>
  <c r="CW75" i="2"/>
  <c r="CQ29" i="2"/>
  <c r="CW29" i="2" s="1"/>
  <c r="CR79" i="2"/>
  <c r="CP79" i="2" s="1"/>
  <c r="CR40" i="2"/>
  <c r="CP40" i="2" s="1"/>
  <c r="DD49" i="2"/>
  <c r="DB49" i="2" s="1"/>
  <c r="CJ43" i="2"/>
  <c r="CQ28" i="2"/>
  <c r="CR28" i="2" s="1"/>
  <c r="CP28" i="2" s="1"/>
  <c r="CQ55" i="2"/>
  <c r="CW55" i="2" s="1"/>
  <c r="DC55" i="2" s="1"/>
  <c r="CQ65" i="2"/>
  <c r="CW65" i="2" s="1"/>
  <c r="CX65" i="2" s="1"/>
  <c r="CR62" i="2"/>
  <c r="CP62" i="2" s="1"/>
  <c r="CQ70" i="2"/>
  <c r="CR70" i="2" s="1"/>
  <c r="CX87" i="2"/>
  <c r="CV87" i="2" s="1"/>
  <c r="CJ77" i="2"/>
  <c r="CR50" i="2"/>
  <c r="CP50" i="2" s="1"/>
  <c r="CW56" i="2"/>
  <c r="DK49" i="2"/>
  <c r="DL49" i="2" s="1"/>
  <c r="CQ82" i="2"/>
  <c r="CR82" i="2" s="1"/>
  <c r="CX31" i="2"/>
  <c r="CV31" i="2" s="1"/>
  <c r="CR69" i="2"/>
  <c r="CP69" i="2" s="1"/>
  <c r="CQ35" i="2"/>
  <c r="CF76" i="2"/>
  <c r="CD76" i="2" s="1"/>
  <c r="CL53" i="2"/>
  <c r="CJ53" i="2" s="1"/>
  <c r="CF74" i="2"/>
  <c r="CD74" i="2" s="1"/>
  <c r="CL82" i="2"/>
  <c r="CJ82" i="2" s="1"/>
  <c r="CK59" i="2"/>
  <c r="CQ59" i="2" s="1"/>
  <c r="CL22" i="2"/>
  <c r="CJ22" i="2" s="1"/>
  <c r="CQ37" i="2"/>
  <c r="CR37" i="2" s="1"/>
  <c r="CP37" i="2" s="1"/>
  <c r="CQ53" i="2"/>
  <c r="CW53" i="2" s="1"/>
  <c r="CX30" i="2"/>
  <c r="CV30" i="2" s="1"/>
  <c r="CL47" i="2"/>
  <c r="CJ47" i="2" s="1"/>
  <c r="CK39" i="2"/>
  <c r="CQ71" i="2"/>
  <c r="CW71" i="2" s="1"/>
  <c r="DC71" i="2" s="1"/>
  <c r="CL62" i="2"/>
  <c r="CJ62" i="2" s="1"/>
  <c r="CR31" i="2"/>
  <c r="CP31" i="2" s="1"/>
  <c r="CQ77" i="2"/>
  <c r="CL70" i="2"/>
  <c r="CJ70" i="2" s="1"/>
  <c r="CF63" i="2"/>
  <c r="CD63" i="2" s="1"/>
  <c r="CK63" i="2"/>
  <c r="CQ63" i="2" s="1"/>
  <c r="CR63" i="2" s="1"/>
  <c r="CX67" i="2"/>
  <c r="CV67" i="2" s="1"/>
  <c r="CQ22" i="2"/>
  <c r="CQ89" i="2"/>
  <c r="CQ54" i="2"/>
  <c r="CX86" i="2"/>
  <c r="CV86" i="2" s="1"/>
  <c r="CL65" i="2"/>
  <c r="CJ65" i="2" s="1"/>
  <c r="DD31" i="2"/>
  <c r="DB31" i="2" s="1"/>
  <c r="CR67" i="2"/>
  <c r="CP67" i="2" s="1"/>
  <c r="CR36" i="2"/>
  <c r="CP36" i="2" s="1"/>
  <c r="CL45" i="2"/>
  <c r="CJ45" i="2" s="1"/>
  <c r="CK60" i="2"/>
  <c r="CL30" i="2"/>
  <c r="CJ30" i="2" s="1"/>
  <c r="CK85" i="2"/>
  <c r="CQ85" i="2" s="1"/>
  <c r="CR75" i="2"/>
  <c r="CP75" i="2" s="1"/>
  <c r="CL48" i="2"/>
  <c r="CJ48" i="2" s="1"/>
  <c r="CL84" i="2"/>
  <c r="CJ84" i="2" s="1"/>
  <c r="CL29" i="2"/>
  <c r="CJ29" i="2" s="1"/>
  <c r="CL41" i="2"/>
  <c r="CJ41" i="2" s="1"/>
  <c r="CQ83" i="2"/>
  <c r="CW83" i="2" s="1"/>
  <c r="CL61" i="2"/>
  <c r="CJ61" i="2" s="1"/>
  <c r="CQ43" i="2"/>
  <c r="CE68" i="2"/>
  <c r="CL57" i="2"/>
  <c r="CJ57" i="2" s="1"/>
  <c r="CR81" i="2"/>
  <c r="CP81" i="2" s="1"/>
  <c r="CF83" i="2"/>
  <c r="CD83" i="2" s="1"/>
  <c r="CL55" i="2"/>
  <c r="CJ55" i="2" s="1"/>
  <c r="CF57" i="2"/>
  <c r="CD57" i="2" s="1"/>
  <c r="CF55" i="2"/>
  <c r="CD55" i="2" s="1"/>
  <c r="CE26" i="2"/>
  <c r="CK26" i="2" s="1"/>
  <c r="CF89" i="2"/>
  <c r="CD89" i="2" s="1"/>
  <c r="CE42" i="2"/>
  <c r="CF42" i="2" s="1"/>
  <c r="CD42" i="2" s="1"/>
  <c r="CF54" i="2"/>
  <c r="CD54" i="2" s="1"/>
  <c r="CR86" i="2"/>
  <c r="CP86" i="2" s="1"/>
  <c r="CF85" i="2"/>
  <c r="CD85" i="2" s="1"/>
  <c r="CK76" i="2"/>
  <c r="CL76" i="2" s="1"/>
  <c r="BX66" i="2"/>
  <c r="CL81" i="2"/>
  <c r="CJ81" i="2" s="1"/>
  <c r="CF37" i="2"/>
  <c r="CD37" i="2" s="1"/>
  <c r="CF53" i="2"/>
  <c r="CD53" i="2" s="1"/>
  <c r="CL73" i="2"/>
  <c r="CJ73" i="2" s="1"/>
  <c r="BZ76" i="2"/>
  <c r="BX76" i="2" s="1"/>
  <c r="CJ54" i="2"/>
  <c r="CF59" i="2"/>
  <c r="CD59" i="2" s="1"/>
  <c r="CF22" i="2"/>
  <c r="CD22" i="2" s="1"/>
  <c r="CK52" i="2"/>
  <c r="CF71" i="2"/>
  <c r="CD71" i="2" s="1"/>
  <c r="CF43" i="2"/>
  <c r="CD43" i="2" s="1"/>
  <c r="CL71" i="2"/>
  <c r="CJ71" i="2" s="1"/>
  <c r="CF39" i="2"/>
  <c r="CD39" i="2" s="1"/>
  <c r="CF77" i="2"/>
  <c r="CD77" i="2" s="1"/>
  <c r="BZ74" i="2"/>
  <c r="BX74" i="2" s="1"/>
  <c r="CK74" i="2"/>
  <c r="CQ74" i="2" s="1"/>
  <c r="CW74" i="2" s="1"/>
  <c r="CL89" i="2"/>
  <c r="CJ89" i="2" s="1"/>
  <c r="CL83" i="2"/>
  <c r="CJ83" i="2" s="1"/>
  <c r="CR34" i="2"/>
  <c r="CP34" i="2" s="1"/>
  <c r="CL28" i="2"/>
  <c r="CJ28" i="2" s="1"/>
  <c r="CL37" i="2"/>
  <c r="CJ37" i="2" s="1"/>
  <c r="CL56" i="2"/>
  <c r="CJ56" i="2" s="1"/>
  <c r="CR51" i="2"/>
  <c r="CP51" i="2" s="1"/>
  <c r="BZ68" i="2"/>
  <c r="BX68" i="2" s="1"/>
  <c r="BZ26" i="2"/>
  <c r="BX26" i="2" s="1"/>
  <c r="CX34" i="2"/>
  <c r="CV34" i="2" s="1"/>
  <c r="BZ42" i="2"/>
  <c r="BX42" i="2" s="1"/>
  <c r="CR21" i="2"/>
  <c r="CP21" i="2" s="1"/>
  <c r="CX21" i="2"/>
  <c r="CV21" i="2" s="1"/>
  <c r="CF20" i="2"/>
  <c r="CD20" i="2" s="1"/>
  <c r="DC21" i="2"/>
  <c r="CK20" i="2"/>
  <c r="DO13" i="2"/>
  <c r="DQ13" i="2"/>
  <c r="CF44" i="2" l="1"/>
  <c r="CD44" i="2" s="1"/>
  <c r="CQ33" i="2"/>
  <c r="CW33" i="2" s="1"/>
  <c r="CX33" i="2" s="1"/>
  <c r="CR88" i="2"/>
  <c r="CP88" i="2" s="1"/>
  <c r="CX27" i="2"/>
  <c r="CV27" i="2" s="1"/>
  <c r="CX88" i="2"/>
  <c r="CV88" i="2" s="1"/>
  <c r="DI27" i="2"/>
  <c r="DJ27" i="2" s="1"/>
  <c r="DI88" i="2"/>
  <c r="DK88" i="2" s="1"/>
  <c r="DL88" i="2" s="1"/>
  <c r="DD88" i="2"/>
  <c r="DB88" i="2" s="1"/>
  <c r="CX81" i="2"/>
  <c r="CV81" i="2" s="1"/>
  <c r="CL59" i="2"/>
  <c r="CJ59" i="2" s="1"/>
  <c r="DD69" i="2"/>
  <c r="DB69" i="2" s="1"/>
  <c r="CF66" i="2"/>
  <c r="CD66" i="2" s="1"/>
  <c r="CR23" i="2"/>
  <c r="CP23" i="2" s="1"/>
  <c r="DK25" i="2"/>
  <c r="DL25" i="2" s="1"/>
  <c r="DC78" i="2"/>
  <c r="DD78" i="2" s="1"/>
  <c r="DB78" i="2" s="1"/>
  <c r="CR55" i="2"/>
  <c r="CP55" i="2" s="1"/>
  <c r="CV78" i="2"/>
  <c r="DD67" i="2"/>
  <c r="DB67" i="2" s="1"/>
  <c r="DB34" i="2"/>
  <c r="DI34" i="2"/>
  <c r="DK34" i="2" s="1"/>
  <c r="DL34" i="2" s="1"/>
  <c r="CW28" i="2"/>
  <c r="DC28" i="2" s="1"/>
  <c r="DI28" i="2" s="1"/>
  <c r="DJ28" i="2" s="1"/>
  <c r="CR53" i="2"/>
  <c r="CP53" i="2" s="1"/>
  <c r="DK69" i="2"/>
  <c r="DL69" i="2" s="1"/>
  <c r="DC65" i="2"/>
  <c r="DI65" i="2" s="1"/>
  <c r="DJ65" i="2" s="1"/>
  <c r="CR73" i="2"/>
  <c r="CP73" i="2" s="1"/>
  <c r="CP70" i="2"/>
  <c r="DC47" i="2"/>
  <c r="DI47" i="2" s="1"/>
  <c r="DK47" i="2" s="1"/>
  <c r="DL47" i="2" s="1"/>
  <c r="DK67" i="2"/>
  <c r="DL67" i="2" s="1"/>
  <c r="DJ67" i="2"/>
  <c r="DH67" i="2" s="1"/>
  <c r="DI32" i="2"/>
  <c r="DK32" i="2" s="1"/>
  <c r="DL32" i="2" s="1"/>
  <c r="DJ69" i="2"/>
  <c r="DH69" i="2" s="1"/>
  <c r="DI24" i="2"/>
  <c r="DJ24" i="2" s="1"/>
  <c r="DI86" i="2"/>
  <c r="DI79" i="2"/>
  <c r="DK79" i="2" s="1"/>
  <c r="DL79" i="2" s="1"/>
  <c r="DI40" i="2"/>
  <c r="DK40" i="2" s="1"/>
  <c r="DL40" i="2" s="1"/>
  <c r="DI71" i="2"/>
  <c r="DJ71" i="2" s="1"/>
  <c r="CV65" i="2"/>
  <c r="DI36" i="2"/>
  <c r="DJ36" i="2" s="1"/>
  <c r="DI46" i="2"/>
  <c r="DK46" i="2" s="1"/>
  <c r="DL46" i="2" s="1"/>
  <c r="DJ80" i="2"/>
  <c r="DH80" i="2" s="1"/>
  <c r="DI81" i="2"/>
  <c r="DD81" i="2"/>
  <c r="DB81" i="2" s="1"/>
  <c r="CX29" i="2"/>
  <c r="CV29" i="2" s="1"/>
  <c r="DD79" i="2"/>
  <c r="DB79" i="2" s="1"/>
  <c r="DD51" i="2"/>
  <c r="DB51" i="2" s="1"/>
  <c r="CX73" i="2"/>
  <c r="CV73" i="2" s="1"/>
  <c r="DC73" i="2"/>
  <c r="DI73" i="2" s="1"/>
  <c r="DD62" i="2"/>
  <c r="DB62" i="2" s="1"/>
  <c r="CW22" i="2"/>
  <c r="DC22" i="2" s="1"/>
  <c r="DI22" i="2" s="1"/>
  <c r="DC38" i="2"/>
  <c r="DD38" i="2" s="1"/>
  <c r="DB38" i="2" s="1"/>
  <c r="DI51" i="2"/>
  <c r="DK51" i="2" s="1"/>
  <c r="DL51" i="2" s="1"/>
  <c r="DC56" i="2"/>
  <c r="DC72" i="2"/>
  <c r="DD72" i="2" s="1"/>
  <c r="DB72" i="2" s="1"/>
  <c r="DB86" i="2"/>
  <c r="CW77" i="2"/>
  <c r="DC75" i="2"/>
  <c r="DI75" i="2" s="1"/>
  <c r="CW89" i="2"/>
  <c r="DC89" i="2" s="1"/>
  <c r="DI55" i="2"/>
  <c r="DJ55" i="2" s="1"/>
  <c r="DC50" i="2"/>
  <c r="DI50" i="2" s="1"/>
  <c r="CP82" i="2"/>
  <c r="DK62" i="2"/>
  <c r="DL62" i="2" s="1"/>
  <c r="DC58" i="2"/>
  <c r="DD58" i="2" s="1"/>
  <c r="DC29" i="2"/>
  <c r="DI29" i="2" s="1"/>
  <c r="DK29" i="2" s="1"/>
  <c r="DL29" i="2" s="1"/>
  <c r="CX38" i="2"/>
  <c r="CV38" i="2" s="1"/>
  <c r="DC74" i="2"/>
  <c r="DD74" i="2" s="1"/>
  <c r="DC53" i="2"/>
  <c r="DI53" i="2" s="1"/>
  <c r="CW61" i="2"/>
  <c r="DC61" i="2" s="1"/>
  <c r="DD61" i="2" s="1"/>
  <c r="CW70" i="2"/>
  <c r="DC70" i="2" s="1"/>
  <c r="CX32" i="2"/>
  <c r="CV32" i="2" s="1"/>
  <c r="CW41" i="2"/>
  <c r="CR47" i="2"/>
  <c r="CP47" i="2" s="1"/>
  <c r="CX50" i="2"/>
  <c r="CV50" i="2" s="1"/>
  <c r="DC83" i="2"/>
  <c r="DI83" i="2" s="1"/>
  <c r="DJ31" i="2"/>
  <c r="DH31" i="2" s="1"/>
  <c r="CW37" i="2"/>
  <c r="CX37" i="2" s="1"/>
  <c r="CV37" i="2" s="1"/>
  <c r="CW54" i="2"/>
  <c r="CW43" i="2"/>
  <c r="DC43" i="2" s="1"/>
  <c r="CW84" i="2"/>
  <c r="CX24" i="2"/>
  <c r="CV24" i="2" s="1"/>
  <c r="CX79" i="2"/>
  <c r="CV79" i="2" s="1"/>
  <c r="DD24" i="2"/>
  <c r="DB24" i="2" s="1"/>
  <c r="CW35" i="2"/>
  <c r="CX35" i="2" s="1"/>
  <c r="DD36" i="2"/>
  <c r="DB36" i="2" s="1"/>
  <c r="CW57" i="2"/>
  <c r="DC57" i="2" s="1"/>
  <c r="CR57" i="2"/>
  <c r="CP57" i="2" s="1"/>
  <c r="CW82" i="2"/>
  <c r="DC82" i="2" s="1"/>
  <c r="CR45" i="2"/>
  <c r="CP45" i="2" s="1"/>
  <c r="CW45" i="2"/>
  <c r="CW48" i="2"/>
  <c r="CX51" i="2"/>
  <c r="CV51" i="2" s="1"/>
  <c r="DC23" i="2"/>
  <c r="DI23" i="2" s="1"/>
  <c r="DK31" i="2"/>
  <c r="DL31" i="2" s="1"/>
  <c r="CX53" i="2"/>
  <c r="CV53" i="2" s="1"/>
  <c r="CR83" i="2"/>
  <c r="CP83" i="2" s="1"/>
  <c r="CQ76" i="2"/>
  <c r="CR41" i="2"/>
  <c r="CP41" i="2" s="1"/>
  <c r="DC64" i="2"/>
  <c r="DD32" i="2"/>
  <c r="DB32" i="2" s="1"/>
  <c r="CX62" i="2"/>
  <c r="CV62" i="2" s="1"/>
  <c r="CX72" i="2"/>
  <c r="CV72" i="2" s="1"/>
  <c r="CX36" i="2"/>
  <c r="CV36" i="2" s="1"/>
  <c r="CR85" i="2"/>
  <c r="CP85" i="2" s="1"/>
  <c r="CL66" i="2"/>
  <c r="CJ66" i="2" s="1"/>
  <c r="CQ39" i="2"/>
  <c r="CW39" i="2" s="1"/>
  <c r="DD30" i="2"/>
  <c r="DB30" i="2" s="1"/>
  <c r="DK30" i="2"/>
  <c r="DL30" i="2" s="1"/>
  <c r="CR84" i="2"/>
  <c r="CP84" i="2" s="1"/>
  <c r="CX64" i="2"/>
  <c r="CV64" i="2" s="1"/>
  <c r="CX47" i="2"/>
  <c r="CV47" i="2" s="1"/>
  <c r="CX56" i="2"/>
  <c r="CV56" i="2" s="1"/>
  <c r="CQ66" i="2"/>
  <c r="CW66" i="2" s="1"/>
  <c r="CP63" i="2"/>
  <c r="CX23" i="2"/>
  <c r="CV23" i="2" s="1"/>
  <c r="CR29" i="2"/>
  <c r="CP29" i="2" s="1"/>
  <c r="CX58" i="2"/>
  <c r="CV58" i="2" s="1"/>
  <c r="CX75" i="2"/>
  <c r="CV75" i="2" s="1"/>
  <c r="CW85" i="2"/>
  <c r="DC85" i="2" s="1"/>
  <c r="DD85" i="2" s="1"/>
  <c r="CL39" i="2"/>
  <c r="CJ39" i="2" s="1"/>
  <c r="CQ44" i="2"/>
  <c r="CW44" i="2" s="1"/>
  <c r="CR65" i="2"/>
  <c r="CP65" i="2" s="1"/>
  <c r="CR61" i="2"/>
  <c r="CP61" i="2" s="1"/>
  <c r="CQ52" i="2"/>
  <c r="CR35" i="2"/>
  <c r="CP35" i="2" s="1"/>
  <c r="DJ62" i="2"/>
  <c r="DH62" i="2" s="1"/>
  <c r="CR38" i="2"/>
  <c r="CP38" i="2" s="1"/>
  <c r="CR64" i="2"/>
  <c r="CP64" i="2" s="1"/>
  <c r="CW63" i="2"/>
  <c r="DC63" i="2" s="1"/>
  <c r="CK68" i="2"/>
  <c r="CL68" i="2" s="1"/>
  <c r="CJ68" i="2" s="1"/>
  <c r="CQ60" i="2"/>
  <c r="CW60" i="2" s="1"/>
  <c r="DC60" i="2" s="1"/>
  <c r="DJ30" i="2"/>
  <c r="DH30" i="2" s="1"/>
  <c r="CW59" i="2"/>
  <c r="DC59" i="2" s="1"/>
  <c r="DD55" i="2"/>
  <c r="DB55" i="2" s="1"/>
  <c r="CR54" i="2"/>
  <c r="CP54" i="2" s="1"/>
  <c r="CR71" i="2"/>
  <c r="CP71" i="2" s="1"/>
  <c r="CQ26" i="2"/>
  <c r="CX55" i="2"/>
  <c r="CV55" i="2" s="1"/>
  <c r="CL60" i="2"/>
  <c r="CJ60" i="2" s="1"/>
  <c r="CL85" i="2"/>
  <c r="CJ85" i="2" s="1"/>
  <c r="CR59" i="2"/>
  <c r="CP59" i="2" s="1"/>
  <c r="CL63" i="2"/>
  <c r="CJ63" i="2" s="1"/>
  <c r="CR77" i="2"/>
  <c r="CP77" i="2" s="1"/>
  <c r="CR43" i="2"/>
  <c r="CP43" i="2" s="1"/>
  <c r="CX71" i="2"/>
  <c r="CV71" i="2" s="1"/>
  <c r="DD71" i="2"/>
  <c r="DB71" i="2" s="1"/>
  <c r="CX83" i="2"/>
  <c r="CV83" i="2" s="1"/>
  <c r="CK42" i="2"/>
  <c r="CR89" i="2"/>
  <c r="CP89" i="2" s="1"/>
  <c r="CJ76" i="2"/>
  <c r="CF26" i="2"/>
  <c r="CD26" i="2" s="1"/>
  <c r="CL44" i="2"/>
  <c r="CJ44" i="2" s="1"/>
  <c r="CR22" i="2"/>
  <c r="CP22" i="2" s="1"/>
  <c r="CR74" i="2"/>
  <c r="CP74" i="2" s="1"/>
  <c r="CX74" i="2"/>
  <c r="CV74" i="2" s="1"/>
  <c r="CL26" i="2"/>
  <c r="CJ26" i="2" s="1"/>
  <c r="CL74" i="2"/>
  <c r="CJ74" i="2" s="1"/>
  <c r="CF68" i="2"/>
  <c r="CD68" i="2" s="1"/>
  <c r="CL52" i="2"/>
  <c r="CJ52" i="2" s="1"/>
  <c r="CQ20" i="2"/>
  <c r="CW20" i="2" s="1"/>
  <c r="CL20" i="2"/>
  <c r="CJ20" i="2" s="1"/>
  <c r="DD21" i="2"/>
  <c r="DB21" i="2" s="1"/>
  <c r="DI21" i="2"/>
  <c r="DK21" i="2" s="1"/>
  <c r="DL21" i="2" s="1"/>
  <c r="DO16" i="2"/>
  <c r="DO91" i="2"/>
  <c r="DQ90" i="2"/>
  <c r="DO90" i="2"/>
  <c r="DQ19" i="2"/>
  <c r="DO19" i="2"/>
  <c r="DQ18" i="2"/>
  <c r="DO18" i="2"/>
  <c r="DQ17" i="2"/>
  <c r="DO17" i="2"/>
  <c r="DQ16" i="2"/>
  <c r="DQ15" i="2"/>
  <c r="DO15" i="2"/>
  <c r="DQ14" i="2"/>
  <c r="DO14" i="2"/>
  <c r="AD18" i="2"/>
  <c r="CV33" i="2" l="1"/>
  <c r="DC33" i="2"/>
  <c r="DI33" i="2" s="1"/>
  <c r="DJ33" i="2" s="1"/>
  <c r="DH33" i="2" s="1"/>
  <c r="CR33" i="2"/>
  <c r="CP33" i="2" s="1"/>
  <c r="DK27" i="2"/>
  <c r="DL27" i="2" s="1"/>
  <c r="DK36" i="2"/>
  <c r="DL36" i="2" s="1"/>
  <c r="DH27" i="2"/>
  <c r="DJ88" i="2"/>
  <c r="DH88" i="2" s="1"/>
  <c r="DJ51" i="2"/>
  <c r="DH51" i="2" s="1"/>
  <c r="DJ34" i="2"/>
  <c r="DH34" i="2" s="1"/>
  <c r="DJ40" i="2"/>
  <c r="DH40" i="2" s="1"/>
  <c r="CX28" i="2"/>
  <c r="CV28" i="2" s="1"/>
  <c r="DJ79" i="2"/>
  <c r="DH79" i="2" s="1"/>
  <c r="DI38" i="2"/>
  <c r="DK38" i="2" s="1"/>
  <c r="DL38" i="2" s="1"/>
  <c r="DI78" i="2"/>
  <c r="DJ78" i="2" s="1"/>
  <c r="DH78" i="2" s="1"/>
  <c r="CX89" i="2"/>
  <c r="CV89" i="2" s="1"/>
  <c r="DK24" i="2"/>
  <c r="DL24" i="2" s="1"/>
  <c r="DJ32" i="2"/>
  <c r="DH32" i="2" s="1"/>
  <c r="DH24" i="2"/>
  <c r="CR39" i="2"/>
  <c r="CP39" i="2" s="1"/>
  <c r="DD73" i="2"/>
  <c r="DB73" i="2" s="1"/>
  <c r="DD65" i="2"/>
  <c r="DB65" i="2" s="1"/>
  <c r="DD47" i="2"/>
  <c r="DB47" i="2" s="1"/>
  <c r="DC66" i="2"/>
  <c r="DI66" i="2" s="1"/>
  <c r="DJ66" i="2" s="1"/>
  <c r="DI63" i="2"/>
  <c r="DJ63" i="2" s="1"/>
  <c r="DH63" i="2" s="1"/>
  <c r="DH55" i="2"/>
  <c r="DK71" i="2"/>
  <c r="DL71" i="2" s="1"/>
  <c r="DK55" i="2"/>
  <c r="DL55" i="2" s="1"/>
  <c r="DH71" i="2"/>
  <c r="DB74" i="2"/>
  <c r="DD56" i="2"/>
  <c r="DB56" i="2" s="1"/>
  <c r="DB58" i="2"/>
  <c r="DD29" i="2"/>
  <c r="DB29" i="2" s="1"/>
  <c r="DI60" i="2"/>
  <c r="DK60" i="2" s="1"/>
  <c r="DL60" i="2" s="1"/>
  <c r="DH36" i="2"/>
  <c r="DJ73" i="2"/>
  <c r="DH73" i="2" s="1"/>
  <c r="DJ50" i="2"/>
  <c r="DH50" i="2" s="1"/>
  <c r="DK50" i="2"/>
  <c r="DL50" i="2" s="1"/>
  <c r="DK75" i="2"/>
  <c r="DL75" i="2" s="1"/>
  <c r="DJ75" i="2"/>
  <c r="DH75" i="2" s="1"/>
  <c r="DJ22" i="2"/>
  <c r="DH22" i="2" s="1"/>
  <c r="DI70" i="2"/>
  <c r="DJ70" i="2" s="1"/>
  <c r="DH70" i="2" s="1"/>
  <c r="DH65" i="2"/>
  <c r="DK73" i="2"/>
  <c r="DL73" i="2" s="1"/>
  <c r="DJ81" i="2"/>
  <c r="DH81" i="2" s="1"/>
  <c r="DK53" i="2"/>
  <c r="DL53" i="2" s="1"/>
  <c r="DK86" i="2"/>
  <c r="DL86" i="2" s="1"/>
  <c r="DB61" i="2"/>
  <c r="DI74" i="2"/>
  <c r="DI64" i="2"/>
  <c r="DJ64" i="2" s="1"/>
  <c r="DH64" i="2" s="1"/>
  <c r="DJ46" i="2"/>
  <c r="DH46" i="2" s="1"/>
  <c r="DI72" i="2"/>
  <c r="DK81" i="2"/>
  <c r="DL81" i="2" s="1"/>
  <c r="DI58" i="2"/>
  <c r="DH28" i="2"/>
  <c r="DI43" i="2"/>
  <c r="DK43" i="2" s="1"/>
  <c r="DL43" i="2" s="1"/>
  <c r="DK65" i="2"/>
  <c r="DL65" i="2" s="1"/>
  <c r="DI56" i="2"/>
  <c r="DK56" i="2" s="1"/>
  <c r="DL56" i="2" s="1"/>
  <c r="CX82" i="2"/>
  <c r="CV82" i="2" s="1"/>
  <c r="DK28" i="2"/>
  <c r="DL28" i="2" s="1"/>
  <c r="DJ86" i="2"/>
  <c r="DH86" i="2" s="1"/>
  <c r="CX39" i="2"/>
  <c r="CV39" i="2" s="1"/>
  <c r="DD89" i="2"/>
  <c r="DB89" i="2" s="1"/>
  <c r="DD43" i="2"/>
  <c r="DB43" i="2" s="1"/>
  <c r="DD59" i="2"/>
  <c r="DB59" i="2" s="1"/>
  <c r="DD22" i="2"/>
  <c r="DB22" i="2" s="1"/>
  <c r="DK22" i="2"/>
  <c r="DL22" i="2" s="1"/>
  <c r="DD82" i="2"/>
  <c r="DB82" i="2" s="1"/>
  <c r="DK23" i="2"/>
  <c r="DL23" i="2" s="1"/>
  <c r="DD50" i="2"/>
  <c r="DB50" i="2" s="1"/>
  <c r="DC48" i="2"/>
  <c r="DI48" i="2" s="1"/>
  <c r="DK48" i="2" s="1"/>
  <c r="DL48" i="2" s="1"/>
  <c r="DI89" i="2"/>
  <c r="DC35" i="2"/>
  <c r="DI35" i="2" s="1"/>
  <c r="DC84" i="2"/>
  <c r="DI84" i="2" s="1"/>
  <c r="DC37" i="2"/>
  <c r="DI37" i="2" s="1"/>
  <c r="DJ37" i="2" s="1"/>
  <c r="DI59" i="2"/>
  <c r="DJ59" i="2" s="1"/>
  <c r="DC45" i="2"/>
  <c r="DI45" i="2" s="1"/>
  <c r="DI82" i="2"/>
  <c r="DI57" i="2"/>
  <c r="DK57" i="2" s="1"/>
  <c r="DL57" i="2" s="1"/>
  <c r="CX77" i="2"/>
  <c r="CV77" i="2" s="1"/>
  <c r="DC77" i="2"/>
  <c r="DI77" i="2" s="1"/>
  <c r="DC54" i="2"/>
  <c r="DI54" i="2" s="1"/>
  <c r="DI85" i="2"/>
  <c r="DJ85" i="2" s="1"/>
  <c r="DI61" i="2"/>
  <c r="CX22" i="2"/>
  <c r="CV22" i="2" s="1"/>
  <c r="DC39" i="2"/>
  <c r="DD39" i="2" s="1"/>
  <c r="DC41" i="2"/>
  <c r="DD41" i="2" s="1"/>
  <c r="DD75" i="2"/>
  <c r="DB75" i="2" s="1"/>
  <c r="CX66" i="2"/>
  <c r="CV66" i="2" s="1"/>
  <c r="CX54" i="2"/>
  <c r="CV54" i="2" s="1"/>
  <c r="DD83" i="2"/>
  <c r="DB83" i="2" s="1"/>
  <c r="DB85" i="2"/>
  <c r="DD64" i="2"/>
  <c r="DB64" i="2" s="1"/>
  <c r="DK83" i="2"/>
  <c r="DL83" i="2" s="1"/>
  <c r="CW26" i="2"/>
  <c r="CV35" i="2"/>
  <c r="CW52" i="2"/>
  <c r="DC52" i="2" s="1"/>
  <c r="CX57" i="2"/>
  <c r="CV57" i="2" s="1"/>
  <c r="DD70" i="2"/>
  <c r="DB70" i="2" s="1"/>
  <c r="DJ23" i="2"/>
  <c r="DH23" i="2" s="1"/>
  <c r="CR44" i="2"/>
  <c r="CP44" i="2" s="1"/>
  <c r="CX48" i="2"/>
  <c r="CV48" i="2" s="1"/>
  <c r="CX84" i="2"/>
  <c r="CV84" i="2" s="1"/>
  <c r="DJ47" i="2"/>
  <c r="DH47" i="2" s="1"/>
  <c r="CX45" i="2"/>
  <c r="CV45" i="2" s="1"/>
  <c r="CW76" i="2"/>
  <c r="DC76" i="2" s="1"/>
  <c r="DJ29" i="2"/>
  <c r="DH29" i="2" s="1"/>
  <c r="DD57" i="2"/>
  <c r="DB57" i="2" s="1"/>
  <c r="CX70" i="2"/>
  <c r="CV70" i="2" s="1"/>
  <c r="DJ53" i="2"/>
  <c r="DH53" i="2" s="1"/>
  <c r="CR76" i="2"/>
  <c r="CP76" i="2" s="1"/>
  <c r="CX61" i="2"/>
  <c r="CV61" i="2" s="1"/>
  <c r="CQ42" i="2"/>
  <c r="CR42" i="2" s="1"/>
  <c r="CX43" i="2"/>
  <c r="CV43" i="2" s="1"/>
  <c r="CX41" i="2"/>
  <c r="CV41" i="2" s="1"/>
  <c r="DD53" i="2"/>
  <c r="DB53" i="2" s="1"/>
  <c r="DD23" i="2"/>
  <c r="DB23" i="2" s="1"/>
  <c r="DD28" i="2"/>
  <c r="DB28" i="2" s="1"/>
  <c r="DJ83" i="2"/>
  <c r="DH83" i="2" s="1"/>
  <c r="DC44" i="2"/>
  <c r="DI44" i="2" s="1"/>
  <c r="CX60" i="2"/>
  <c r="CV60" i="2" s="1"/>
  <c r="DD60" i="2"/>
  <c r="DB60" i="2" s="1"/>
  <c r="CR66" i="2"/>
  <c r="CP66" i="2" s="1"/>
  <c r="CX44" i="2"/>
  <c r="CV44" i="2" s="1"/>
  <c r="CQ68" i="2"/>
  <c r="CR52" i="2"/>
  <c r="CP52" i="2" s="1"/>
  <c r="CX85" i="2"/>
  <c r="CV85" i="2" s="1"/>
  <c r="DD63" i="2"/>
  <c r="DB63" i="2" s="1"/>
  <c r="CX59" i="2"/>
  <c r="CV59" i="2" s="1"/>
  <c r="CX63" i="2"/>
  <c r="CV63" i="2" s="1"/>
  <c r="CR26" i="2"/>
  <c r="CP26" i="2" s="1"/>
  <c r="CR60" i="2"/>
  <c r="CP60" i="2" s="1"/>
  <c r="CL42" i="2"/>
  <c r="CJ42" i="2" s="1"/>
  <c r="CX20" i="2"/>
  <c r="CV20" i="2" s="1"/>
  <c r="DC20" i="2"/>
  <c r="DI20" i="2" s="1"/>
  <c r="CR20" i="2"/>
  <c r="CP20" i="2" s="1"/>
  <c r="DJ21" i="2"/>
  <c r="DH21" i="2" s="1"/>
  <c r="AE18" i="2"/>
  <c r="DP18" i="2"/>
  <c r="DD33" i="2" l="1"/>
  <c r="DB33" i="2" s="1"/>
  <c r="DK33" i="2"/>
  <c r="DL33" i="2" s="1"/>
  <c r="DJ43" i="2"/>
  <c r="DH43" i="2" s="1"/>
  <c r="DJ38" i="2"/>
  <c r="DH38" i="2" s="1"/>
  <c r="DK66" i="2"/>
  <c r="DL66" i="2" s="1"/>
  <c r="DH66" i="2"/>
  <c r="DD66" i="2"/>
  <c r="DB66" i="2" s="1"/>
  <c r="DJ60" i="2"/>
  <c r="DH60" i="2" s="1"/>
  <c r="DK70" i="2"/>
  <c r="DL70" i="2" s="1"/>
  <c r="DK78" i="2"/>
  <c r="DL78" i="2" s="1"/>
  <c r="DK63" i="2"/>
  <c r="DL63" i="2" s="1"/>
  <c r="DK64" i="2"/>
  <c r="DL64" i="2" s="1"/>
  <c r="DB41" i="2"/>
  <c r="DH85" i="2"/>
  <c r="DK85" i="2"/>
  <c r="DL85" i="2" s="1"/>
  <c r="DK59" i="2"/>
  <c r="DL59" i="2" s="1"/>
  <c r="DH59" i="2"/>
  <c r="DH37" i="2"/>
  <c r="DJ45" i="2"/>
  <c r="DH45" i="2" s="1"/>
  <c r="DK45" i="2"/>
  <c r="DL45" i="2" s="1"/>
  <c r="DJ44" i="2"/>
  <c r="DH44" i="2" s="1"/>
  <c r="DJ54" i="2"/>
  <c r="DH54" i="2" s="1"/>
  <c r="DK54" i="2"/>
  <c r="DL54" i="2" s="1"/>
  <c r="DJ77" i="2"/>
  <c r="DH77" i="2" s="1"/>
  <c r="DK84" i="2"/>
  <c r="DL84" i="2" s="1"/>
  <c r="DJ84" i="2"/>
  <c r="DH84" i="2" s="1"/>
  <c r="DJ72" i="2"/>
  <c r="DH72" i="2" s="1"/>
  <c r="DI41" i="2"/>
  <c r="DJ48" i="2"/>
  <c r="DH48" i="2" s="1"/>
  <c r="DJ58" i="2"/>
  <c r="DH58" i="2" s="1"/>
  <c r="DI76" i="2"/>
  <c r="DJ76" i="2" s="1"/>
  <c r="DK58" i="2"/>
  <c r="DL58" i="2" s="1"/>
  <c r="DK72" i="2"/>
  <c r="DL72" i="2" s="1"/>
  <c r="DI39" i="2"/>
  <c r="DK39" i="2" s="1"/>
  <c r="DL39" i="2" s="1"/>
  <c r="DJ56" i="2"/>
  <c r="DH56" i="2" s="1"/>
  <c r="DJ74" i="2"/>
  <c r="DH74" i="2" s="1"/>
  <c r="DK74" i="2"/>
  <c r="DL74" i="2" s="1"/>
  <c r="DK44" i="2"/>
  <c r="DL44" i="2" s="1"/>
  <c r="DD76" i="2"/>
  <c r="DB76" i="2" s="1"/>
  <c r="DD52" i="2"/>
  <c r="DB52" i="2" s="1"/>
  <c r="DB39" i="2"/>
  <c r="DD37" i="2"/>
  <c r="DB37" i="2" s="1"/>
  <c r="DJ89" i="2"/>
  <c r="DH89" i="2" s="1"/>
  <c r="DJ61" i="2"/>
  <c r="DH61" i="2" s="1"/>
  <c r="DJ57" i="2"/>
  <c r="DH57" i="2" s="1"/>
  <c r="DD48" i="2"/>
  <c r="DB48" i="2" s="1"/>
  <c r="DK61" i="2"/>
  <c r="DL61" i="2" s="1"/>
  <c r="DK82" i="2"/>
  <c r="DL82" i="2" s="1"/>
  <c r="DJ82" i="2"/>
  <c r="DH82" i="2" s="1"/>
  <c r="DI52" i="2"/>
  <c r="DK52" i="2" s="1"/>
  <c r="DL52" i="2" s="1"/>
  <c r="DD45" i="2"/>
  <c r="DB45" i="2" s="1"/>
  <c r="DD84" i="2"/>
  <c r="DB84" i="2" s="1"/>
  <c r="CX26" i="2"/>
  <c r="CV26" i="2" s="1"/>
  <c r="CW42" i="2"/>
  <c r="CX42" i="2" s="1"/>
  <c r="DJ35" i="2"/>
  <c r="DH35" i="2" s="1"/>
  <c r="DK37" i="2"/>
  <c r="DL37" i="2" s="1"/>
  <c r="DC26" i="2"/>
  <c r="DI26" i="2" s="1"/>
  <c r="DD54" i="2"/>
  <c r="DB54" i="2" s="1"/>
  <c r="DD35" i="2"/>
  <c r="DB35" i="2" s="1"/>
  <c r="DK89" i="2"/>
  <c r="DL89" i="2" s="1"/>
  <c r="DK77" i="2"/>
  <c r="DL77" i="2" s="1"/>
  <c r="DD77" i="2"/>
  <c r="DB77" i="2" s="1"/>
  <c r="DK35" i="2"/>
  <c r="DL35" i="2" s="1"/>
  <c r="CW68" i="2"/>
  <c r="CX52" i="2"/>
  <c r="CV52" i="2" s="1"/>
  <c r="CX76" i="2"/>
  <c r="CV76" i="2" s="1"/>
  <c r="CP42" i="2"/>
  <c r="DD44" i="2"/>
  <c r="DB44" i="2" s="1"/>
  <c r="CR68" i="2"/>
  <c r="CP68" i="2" s="1"/>
  <c r="DD20" i="2"/>
  <c r="DB20" i="2" s="1"/>
  <c r="DJ20" i="2"/>
  <c r="DH20" i="2" s="1"/>
  <c r="DK20" i="2"/>
  <c r="DL20" i="2" s="1"/>
  <c r="DC42" i="2" l="1"/>
  <c r="DI42" i="2" s="1"/>
  <c r="DJ42" i="2" s="1"/>
  <c r="DH42" i="2" s="1"/>
  <c r="DH76" i="2"/>
  <c r="DK76" i="2"/>
  <c r="DL76" i="2" s="1"/>
  <c r="DJ39" i="2"/>
  <c r="DH39" i="2" s="1"/>
  <c r="DJ41" i="2"/>
  <c r="DH41" i="2" s="1"/>
  <c r="DK41" i="2"/>
  <c r="DL41" i="2" s="1"/>
  <c r="CV42" i="2"/>
  <c r="DJ52" i="2"/>
  <c r="DH52" i="2" s="1"/>
  <c r="DC68" i="2"/>
  <c r="DD68" i="2" s="1"/>
  <c r="DD26" i="2"/>
  <c r="DB26" i="2" s="1"/>
  <c r="DK26" i="2"/>
  <c r="DL26" i="2" s="1"/>
  <c r="DJ26" i="2"/>
  <c r="DH26" i="2" s="1"/>
  <c r="CX68" i="2"/>
  <c r="CV68" i="2" s="1"/>
  <c r="DF92" i="2"/>
  <c r="CZ92" i="2"/>
  <c r="CT92" i="2"/>
  <c r="CN92" i="2"/>
  <c r="CH92" i="2"/>
  <c r="CB92" i="2"/>
  <c r="BV92" i="2"/>
  <c r="BP92" i="2"/>
  <c r="BJ92" i="2"/>
  <c r="BN109" i="2"/>
  <c r="BN108" i="2"/>
  <c r="BM108" i="2"/>
  <c r="BT108" i="2"/>
  <c r="BL108" i="2"/>
  <c r="DJ109" i="2"/>
  <c r="DJ108" i="2"/>
  <c r="DI108" i="2"/>
  <c r="DH108" i="2"/>
  <c r="DD109" i="2"/>
  <c r="CX109" i="2"/>
  <c r="CR109" i="2"/>
  <c r="CL109" i="2"/>
  <c r="DD108" i="2"/>
  <c r="DC108" i="2"/>
  <c r="DB108" i="2"/>
  <c r="CX108" i="2"/>
  <c r="CW108" i="2"/>
  <c r="CV108" i="2"/>
  <c r="CR108" i="2"/>
  <c r="CQ108" i="2"/>
  <c r="CP108" i="2"/>
  <c r="CL108" i="2"/>
  <c r="CK108" i="2"/>
  <c r="CJ108" i="2"/>
  <c r="CF109" i="2"/>
  <c r="BZ109" i="2"/>
  <c r="CF108" i="2"/>
  <c r="CE108" i="2"/>
  <c r="CD108" i="2"/>
  <c r="BZ108" i="2"/>
  <c r="BY108" i="2"/>
  <c r="BX108" i="2"/>
  <c r="BT109" i="2"/>
  <c r="BS108" i="2"/>
  <c r="BR108" i="2"/>
  <c r="DK42" i="2" l="1"/>
  <c r="DL42" i="2" s="1"/>
  <c r="DD42" i="2"/>
  <c r="DB42" i="2" s="1"/>
  <c r="DI68" i="2"/>
  <c r="DK68" i="2" s="1"/>
  <c r="DL68" i="2" s="1"/>
  <c r="DB68" i="2"/>
  <c r="BS18" i="2"/>
  <c r="BT18" i="2" s="1"/>
  <c r="BW92" i="2"/>
  <c r="BQ92" i="2"/>
  <c r="BK92" i="2"/>
  <c r="DJ68" i="2" l="1"/>
  <c r="DH68" i="2" s="1"/>
  <c r="BY18" i="2"/>
  <c r="BZ18" i="2" s="1"/>
  <c r="BR18" i="2"/>
  <c r="BX18" i="2" l="1"/>
  <c r="CE18" i="2"/>
  <c r="CK18" i="2" s="1"/>
  <c r="CL18" i="2" s="1"/>
  <c r="CJ18" i="2" s="1"/>
  <c r="AR92" i="2"/>
  <c r="AQ92" i="2"/>
  <c r="AE13" i="2"/>
  <c r="AE14" i="2"/>
  <c r="AE15" i="2"/>
  <c r="AE16" i="2"/>
  <c r="AE17" i="2"/>
  <c r="AE19" i="2"/>
  <c r="AE90" i="2"/>
  <c r="AE91" i="2"/>
  <c r="AF102" i="2"/>
  <c r="CQ18" i="2" l="1"/>
  <c r="CR18" i="2" s="1"/>
  <c r="CF18" i="2"/>
  <c r="CD18" i="2" s="1"/>
  <c r="AG102" i="2"/>
  <c r="AJ102" i="2" s="1"/>
  <c r="AF97" i="2"/>
  <c r="AJ97" i="2" s="1"/>
  <c r="AF92" i="2"/>
  <c r="AA99" i="2"/>
  <c r="AA98" i="2"/>
  <c r="Z92" i="2"/>
  <c r="X92" i="2"/>
  <c r="V92" i="2"/>
  <c r="AA102" i="2" l="1"/>
  <c r="AA103" i="2" s="1"/>
  <c r="CW18" i="2"/>
  <c r="CP18" i="2"/>
  <c r="AO92" i="2"/>
  <c r="AM92" i="2"/>
  <c r="AQ93" i="2" s="1"/>
  <c r="AL93" i="2" l="1"/>
  <c r="AR93" i="2"/>
  <c r="DC18" i="2"/>
  <c r="DI18" i="2" s="1"/>
  <c r="CX18" i="2"/>
  <c r="CV18" i="2" s="1"/>
  <c r="DJ18" i="2" l="1"/>
  <c r="DH18" i="2" s="1"/>
  <c r="DD18" i="2"/>
  <c r="DB18" i="2" s="1"/>
  <c r="DK18" i="2"/>
  <c r="DL18" i="2" s="1"/>
  <c r="AD91" i="2"/>
  <c r="AD90" i="2"/>
  <c r="AD19" i="2"/>
  <c r="AD17" i="2"/>
  <c r="AD16" i="2"/>
  <c r="AD15" i="2"/>
  <c r="AD13" i="2"/>
  <c r="AD14" i="2"/>
  <c r="DP15" i="2"/>
  <c r="DP13" i="2"/>
  <c r="AN92" i="2"/>
  <c r="AL92" i="2"/>
  <c r="AG92" i="2"/>
  <c r="AM93" i="2" l="1"/>
  <c r="AX93" i="2"/>
  <c r="BC93" i="2"/>
  <c r="AZ93" i="2"/>
  <c r="AU93" i="2"/>
  <c r="DQ92" i="2"/>
  <c r="DO92" i="2"/>
  <c r="BS15" i="2"/>
  <c r="DP91" i="2"/>
  <c r="DP90" i="2"/>
  <c r="DP19" i="2"/>
  <c r="DP17" i="2"/>
  <c r="DP16" i="2"/>
  <c r="DP14" i="2"/>
  <c r="BY15" i="2" l="1"/>
  <c r="BS19" i="2"/>
  <c r="BY19" i="2" s="1"/>
  <c r="BT15" i="2"/>
  <c r="BR15" i="2" s="1"/>
  <c r="BN110" i="2"/>
  <c r="BS16" i="2"/>
  <c r="BS13" i="2"/>
  <c r="BN111" i="2" l="1"/>
  <c r="BN112" i="2" s="1"/>
  <c r="BZ19" i="2"/>
  <c r="BX19" i="2" s="1"/>
  <c r="BT19" i="2"/>
  <c r="BR19" i="2" s="1"/>
  <c r="BY16" i="2"/>
  <c r="BT16" i="2"/>
  <c r="BR16" i="2" s="1"/>
  <c r="BK108" i="2"/>
  <c r="BZ15" i="2"/>
  <c r="BX15" i="2" s="1"/>
  <c r="BZ110" i="2" s="1"/>
  <c r="CE15" i="2"/>
  <c r="CK15" i="2" s="1"/>
  <c r="BK110" i="2"/>
  <c r="BS90" i="2"/>
  <c r="BS91" i="2"/>
  <c r="BS17" i="2"/>
  <c r="BT13" i="2"/>
  <c r="BR13" i="2" s="1"/>
  <c r="BY13" i="2"/>
  <c r="CE13" i="2" s="1"/>
  <c r="CK13" i="2" s="1"/>
  <c r="BM110" i="2"/>
  <c r="BS14" i="2"/>
  <c r="CE19" i="2"/>
  <c r="BM111" i="2" l="1"/>
  <c r="BS110" i="2"/>
  <c r="BT111" i="2"/>
  <c r="CK19" i="2"/>
  <c r="CL19" i="2" s="1"/>
  <c r="CJ19" i="2" s="1"/>
  <c r="BL110" i="2"/>
  <c r="CL15" i="2"/>
  <c r="CJ15" i="2" s="1"/>
  <c r="CL110" i="2" s="1"/>
  <c r="CL13" i="2"/>
  <c r="CJ13" i="2" s="1"/>
  <c r="CE16" i="2"/>
  <c r="CK16" i="2" s="1"/>
  <c r="BZ13" i="2"/>
  <c r="BX13" i="2" s="1"/>
  <c r="BT17" i="2"/>
  <c r="BR17" i="2" s="1"/>
  <c r="BY17" i="2"/>
  <c r="CE17" i="2" s="1"/>
  <c r="BT90" i="2"/>
  <c r="BR90" i="2" s="1"/>
  <c r="BQ108" i="2" s="1"/>
  <c r="BY90" i="2"/>
  <c r="CE90" i="2" s="1"/>
  <c r="BZ16" i="2"/>
  <c r="BX16" i="2" s="1"/>
  <c r="BT110" i="2"/>
  <c r="BT91" i="2"/>
  <c r="BR91" i="2" s="1"/>
  <c r="BR110" i="2" s="1"/>
  <c r="CF19" i="2"/>
  <c r="CD19" i="2" s="1"/>
  <c r="CQ13" i="2"/>
  <c r="CW13" i="2" s="1"/>
  <c r="BT14" i="2"/>
  <c r="BR14" i="2" s="1"/>
  <c r="BQ110" i="2" s="1"/>
  <c r="BY14" i="2"/>
  <c r="CE14" i="2" s="1"/>
  <c r="CF13" i="2"/>
  <c r="CD13" i="2" s="1"/>
  <c r="CF15" i="2"/>
  <c r="CD15" i="2" s="1"/>
  <c r="CF110" i="2" s="1"/>
  <c r="CQ15" i="2"/>
  <c r="CW15" i="2" s="1"/>
  <c r="BY91" i="2"/>
  <c r="BS111" i="2" l="1"/>
  <c r="BZ111" i="2"/>
  <c r="BZ112" i="2" s="1"/>
  <c r="CF111" i="2"/>
  <c r="CF112" i="2" s="1"/>
  <c r="BT112" i="2"/>
  <c r="CL111" i="2"/>
  <c r="CL112" i="2" s="1"/>
  <c r="CK90" i="2"/>
  <c r="CL90" i="2" s="1"/>
  <c r="CJ90" i="2" s="1"/>
  <c r="CI108" i="2" s="1"/>
  <c r="CQ16" i="2"/>
  <c r="CR16" i="2" s="1"/>
  <c r="CQ19" i="2"/>
  <c r="CX13" i="2"/>
  <c r="DC13" i="2" s="1"/>
  <c r="DI13" i="2" s="1"/>
  <c r="CX15" i="2"/>
  <c r="DC15" i="2" s="1"/>
  <c r="DI15" i="2" s="1"/>
  <c r="CR15" i="2"/>
  <c r="CP15" i="2" s="1"/>
  <c r="CR110" i="2" s="1"/>
  <c r="CE91" i="2"/>
  <c r="BZ91" i="2"/>
  <c r="BX91" i="2" s="1"/>
  <c r="BX110" i="2" s="1"/>
  <c r="BZ17" i="2"/>
  <c r="BX17" i="2" s="1"/>
  <c r="CF16" i="2"/>
  <c r="CD16" i="2" s="1"/>
  <c r="CF17" i="2"/>
  <c r="CD17" i="2" s="1"/>
  <c r="BZ90" i="2"/>
  <c r="BX90" i="2" s="1"/>
  <c r="BW108" i="2" s="1"/>
  <c r="CK17" i="2"/>
  <c r="CR13" i="2"/>
  <c r="CP13" i="2" s="1"/>
  <c r="CF90" i="2"/>
  <c r="CD90" i="2" s="1"/>
  <c r="CC108" i="2" s="1"/>
  <c r="CL16" i="2"/>
  <c r="CJ16" i="2" s="1"/>
  <c r="CF14" i="2"/>
  <c r="CK14" i="2" s="1"/>
  <c r="BZ14" i="2"/>
  <c r="BX14" i="2" s="1"/>
  <c r="BW110" i="2" s="1"/>
  <c r="CQ90" i="2" l="1"/>
  <c r="CW90" i="2" s="1"/>
  <c r="CX90" i="2" s="1"/>
  <c r="CV90" i="2" s="1"/>
  <c r="CU108" i="2" s="1"/>
  <c r="BY111" i="2"/>
  <c r="CR111" i="2"/>
  <c r="CR112" i="2" s="1"/>
  <c r="BY110" i="2"/>
  <c r="CD14" i="2"/>
  <c r="CE111" i="2" s="1"/>
  <c r="CW16" i="2"/>
  <c r="DC16" i="2" s="1"/>
  <c r="DD16" i="2" s="1"/>
  <c r="DI16" i="2" s="1"/>
  <c r="CV15" i="2"/>
  <c r="CX110" i="2" s="1"/>
  <c r="CP16" i="2"/>
  <c r="CR19" i="2"/>
  <c r="CP19" i="2" s="1"/>
  <c r="CW19" i="2"/>
  <c r="CV13" i="2"/>
  <c r="CF91" i="2"/>
  <c r="CD91" i="2" s="1"/>
  <c r="CD110" i="2" s="1"/>
  <c r="CK91" i="2"/>
  <c r="CL14" i="2"/>
  <c r="CJ14" i="2" s="1"/>
  <c r="CK111" i="2" s="1"/>
  <c r="DJ15" i="2"/>
  <c r="DH15" i="2" s="1"/>
  <c r="DJ110" i="2" s="1"/>
  <c r="DJ13" i="2"/>
  <c r="DH13" i="2" s="1"/>
  <c r="DK13" i="2"/>
  <c r="DL13" i="2" s="1"/>
  <c r="DD13" i="2"/>
  <c r="DB13" i="2" s="1"/>
  <c r="CL17" i="2"/>
  <c r="CJ17" i="2" s="1"/>
  <c r="CQ17" i="2"/>
  <c r="DK15" i="2"/>
  <c r="DL15" i="2" s="1"/>
  <c r="CQ14" i="2"/>
  <c r="DD15" i="2"/>
  <c r="DB15" i="2" s="1"/>
  <c r="DD110" i="2" s="1"/>
  <c r="DC90" i="2" l="1"/>
  <c r="DD90" i="2" s="1"/>
  <c r="DI90" i="2" s="1"/>
  <c r="CR90" i="2"/>
  <c r="CP90" i="2" s="1"/>
  <c r="CO108" i="2" s="1"/>
  <c r="DJ111" i="2"/>
  <c r="DJ112" i="2" s="1"/>
  <c r="CX111" i="2"/>
  <c r="CX112" i="2" s="1"/>
  <c r="CK110" i="2"/>
  <c r="DD111" i="2"/>
  <c r="DD112" i="2" s="1"/>
  <c r="CC110" i="2"/>
  <c r="CE110" i="2"/>
  <c r="CX16" i="2"/>
  <c r="CV16" i="2" s="1"/>
  <c r="DB16" i="2"/>
  <c r="CX19" i="2"/>
  <c r="CV19" i="2" s="1"/>
  <c r="DC19" i="2"/>
  <c r="CI110" i="2"/>
  <c r="CR17" i="2"/>
  <c r="CP17" i="2" s="1"/>
  <c r="DJ16" i="2"/>
  <c r="DH16" i="2" s="1"/>
  <c r="CL91" i="2"/>
  <c r="CQ91" i="2" s="1"/>
  <c r="CR14" i="2"/>
  <c r="CP14" i="2" s="1"/>
  <c r="CQ111" i="2" s="1"/>
  <c r="CW14" i="2"/>
  <c r="CW17" i="2"/>
  <c r="DK16" i="2"/>
  <c r="DL16" i="2" s="1"/>
  <c r="CO110" i="2" l="1"/>
  <c r="CQ110" i="2"/>
  <c r="CJ91" i="2"/>
  <c r="CJ110" i="2" s="1"/>
  <c r="DD19" i="2"/>
  <c r="DB19" i="2" s="1"/>
  <c r="DI19" i="2"/>
  <c r="CR91" i="2"/>
  <c r="CP91" i="2" s="1"/>
  <c r="CP110" i="2" s="1"/>
  <c r="CW91" i="2"/>
  <c r="CX17" i="2"/>
  <c r="DC17" i="2" s="1"/>
  <c r="DB90" i="2"/>
  <c r="DA108" i="2" s="1"/>
  <c r="DJ90" i="2"/>
  <c r="DH90" i="2" s="1"/>
  <c r="DG108" i="2" s="1"/>
  <c r="DK90" i="2"/>
  <c r="DL90" i="2" s="1"/>
  <c r="CX14" i="2"/>
  <c r="DC14" i="2" s="1"/>
  <c r="CV14" i="2" l="1"/>
  <c r="DJ19" i="2"/>
  <c r="DH19" i="2" s="1"/>
  <c r="DK19" i="2"/>
  <c r="DL19" i="2" s="1"/>
  <c r="CV17" i="2"/>
  <c r="CX91" i="2"/>
  <c r="DC91" i="2" s="1"/>
  <c r="DD17" i="2"/>
  <c r="DI17" i="2" s="1"/>
  <c r="DD14" i="2"/>
  <c r="DI14" i="2" s="1"/>
  <c r="DK14" i="2" s="1"/>
  <c r="DL14" i="2" s="1"/>
  <c r="CW111" i="2" l="1"/>
  <c r="CU110" i="2"/>
  <c r="CW110" i="2"/>
  <c r="CV91" i="2"/>
  <c r="CV110" i="2" s="1"/>
  <c r="DB17" i="2"/>
  <c r="DB14" i="2"/>
  <c r="DJ17" i="2"/>
  <c r="DH17" i="2" s="1"/>
  <c r="DD91" i="2"/>
  <c r="DI91" i="2" s="1"/>
  <c r="DJ14" i="2"/>
  <c r="DH14" i="2" s="1"/>
  <c r="DK17" i="2"/>
  <c r="DL17" i="2" s="1"/>
  <c r="DI111" i="2" l="1"/>
  <c r="DC111" i="2"/>
  <c r="DB91" i="2"/>
  <c r="DB110" i="2" s="1"/>
  <c r="DG110" i="2"/>
  <c r="DI110" i="2"/>
  <c r="DA110" i="2"/>
  <c r="DC110" i="2"/>
  <c r="DJ91" i="2"/>
  <c r="DH91" i="2" s="1"/>
  <c r="DH110" i="2" s="1"/>
  <c r="DK91" i="2"/>
  <c r="DL91" i="2" s="1"/>
  <c r="AB92" i="2" l="1"/>
  <c r="AE12" i="2"/>
  <c r="AE92" i="2" s="1"/>
  <c r="Y92" i="2" l="1"/>
  <c r="DP92" i="2" s="1"/>
  <c r="BM12" i="2"/>
  <c r="AD12" i="2"/>
  <c r="AD92" i="2" s="1"/>
  <c r="BM92" i="2" l="1"/>
  <c r="BS12" i="2"/>
  <c r="BY12" i="2" s="1"/>
  <c r="BN12" i="2"/>
  <c r="BN92" i="2" s="1"/>
  <c r="BZ12" i="2" l="1"/>
  <c r="BZ92" i="2" s="1"/>
  <c r="BY92" i="2"/>
  <c r="BL12" i="2"/>
  <c r="BL111" i="2" s="1"/>
  <c r="BT12" i="2"/>
  <c r="BT92" i="2" s="1"/>
  <c r="BS92" i="2"/>
  <c r="CE12" i="2"/>
  <c r="CK12" i="2" s="1"/>
  <c r="BM109" i="2" l="1"/>
  <c r="BM112" i="2" s="1"/>
  <c r="BL109" i="2"/>
  <c r="BL112" i="2" s="1"/>
  <c r="BK98" i="2"/>
  <c r="BK109" i="2"/>
  <c r="BX12" i="2"/>
  <c r="BY101" i="2" s="1"/>
  <c r="BR12" i="2"/>
  <c r="BS99" i="2" s="1"/>
  <c r="BR111" i="2"/>
  <c r="CL12" i="2"/>
  <c r="CL92" i="2" s="1"/>
  <c r="CK92" i="2"/>
  <c r="BN98" i="2"/>
  <c r="BK102" i="2"/>
  <c r="BL101" i="2"/>
  <c r="BN99" i="2"/>
  <c r="BN102" i="2"/>
  <c r="BL99" i="2"/>
  <c r="BK99" i="2"/>
  <c r="BM102" i="2"/>
  <c r="BL92" i="2"/>
  <c r="BM101" i="2"/>
  <c r="BL102" i="2"/>
  <c r="BL98" i="2"/>
  <c r="BK111" i="2"/>
  <c r="BK112" i="2" s="1"/>
  <c r="BK101" i="2"/>
  <c r="CQ12" i="2"/>
  <c r="BW111" i="2"/>
  <c r="BY99" i="2"/>
  <c r="BX101" i="2"/>
  <c r="BW101" i="2"/>
  <c r="CF12" i="2"/>
  <c r="CF92" i="2" s="1"/>
  <c r="CE92" i="2"/>
  <c r="BK113" i="2" l="1"/>
  <c r="BR99" i="2"/>
  <c r="BX109" i="2"/>
  <c r="BX111" i="2"/>
  <c r="BY102" i="2"/>
  <c r="BS109" i="2"/>
  <c r="BS112" i="2" s="1"/>
  <c r="BR109" i="2"/>
  <c r="BR112" i="2" s="1"/>
  <c r="BW109" i="2"/>
  <c r="BW112" i="2" s="1"/>
  <c r="BY109" i="2"/>
  <c r="BY112" i="2" s="1"/>
  <c r="BX92" i="2"/>
  <c r="BX99" i="2"/>
  <c r="BY98" i="2"/>
  <c r="BX102" i="2"/>
  <c r="BZ102" i="2"/>
  <c r="BZ98" i="2"/>
  <c r="BZ101" i="2"/>
  <c r="BW102" i="2"/>
  <c r="BZ99" i="2"/>
  <c r="BW98" i="2"/>
  <c r="BX98" i="2"/>
  <c r="BW99" i="2"/>
  <c r="BR92" i="2"/>
  <c r="BQ109" i="2"/>
  <c r="BT101" i="2"/>
  <c r="BQ101" i="2"/>
  <c r="BQ102" i="2"/>
  <c r="BR101" i="2"/>
  <c r="BQ98" i="2"/>
  <c r="BS102" i="2"/>
  <c r="BT102" i="2"/>
  <c r="BT98" i="2"/>
  <c r="BS101" i="2"/>
  <c r="BS98" i="2"/>
  <c r="BQ111" i="2"/>
  <c r="BR98" i="2"/>
  <c r="BQ99" i="2"/>
  <c r="BT99" i="2"/>
  <c r="BR102" i="2"/>
  <c r="CR12" i="2"/>
  <c r="CR92" i="2" s="1"/>
  <c r="CQ92" i="2"/>
  <c r="CW12" i="2"/>
  <c r="DC12" i="2" s="1"/>
  <c r="BK103" i="2"/>
  <c r="CJ12" i="2"/>
  <c r="CD12" i="2"/>
  <c r="BL103" i="2"/>
  <c r="BM98" i="2"/>
  <c r="BM99" i="2"/>
  <c r="BN101" i="2"/>
  <c r="BN103" i="2" s="1"/>
  <c r="BX112" i="2" l="1"/>
  <c r="BW113" i="2" s="1"/>
  <c r="CJ109" i="2"/>
  <c r="CJ111" i="2"/>
  <c r="CD109" i="2"/>
  <c r="CD111" i="2"/>
  <c r="BY103" i="2"/>
  <c r="CC109" i="2"/>
  <c r="CE109" i="2"/>
  <c r="CE112" i="2" s="1"/>
  <c r="CI109" i="2"/>
  <c r="CK109" i="2"/>
  <c r="CK112" i="2" s="1"/>
  <c r="BQ112" i="2"/>
  <c r="BQ113" i="2" s="1"/>
  <c r="BX103" i="2"/>
  <c r="BW103" i="2"/>
  <c r="BZ103" i="2"/>
  <c r="BR103" i="2"/>
  <c r="BQ103" i="2"/>
  <c r="BS103" i="2"/>
  <c r="BT103" i="2"/>
  <c r="CP12" i="2"/>
  <c r="DD12" i="2"/>
  <c r="DB12" i="2" s="1"/>
  <c r="DC92" i="2"/>
  <c r="CX12" i="2"/>
  <c r="CX92" i="2" s="1"/>
  <c r="CW92" i="2"/>
  <c r="CO111" i="2"/>
  <c r="CC102" i="2"/>
  <c r="CE101" i="2"/>
  <c r="CC99" i="2"/>
  <c r="CC111" i="2"/>
  <c r="CD102" i="2"/>
  <c r="CF102" i="2"/>
  <c r="CF99" i="2"/>
  <c r="CE102" i="2"/>
  <c r="CF101" i="2"/>
  <c r="CD101" i="2"/>
  <c r="CC101" i="2"/>
  <c r="CC98" i="2"/>
  <c r="CD92" i="2"/>
  <c r="CD98" i="2"/>
  <c r="CE99" i="2"/>
  <c r="CF98" i="2"/>
  <c r="CD99" i="2"/>
  <c r="CE98" i="2"/>
  <c r="BM103" i="2"/>
  <c r="BK104" i="2" s="1"/>
  <c r="CI111" i="2"/>
  <c r="CJ92" i="2"/>
  <c r="CI102" i="2"/>
  <c r="CJ98" i="2"/>
  <c r="CJ101" i="2"/>
  <c r="CI99" i="2"/>
  <c r="CI98" i="2"/>
  <c r="CI101" i="2"/>
  <c r="CL99" i="2"/>
  <c r="CL101" i="2"/>
  <c r="CK99" i="2"/>
  <c r="CK102" i="2"/>
  <c r="CJ99" i="2"/>
  <c r="CJ102" i="2"/>
  <c r="CL102" i="2"/>
  <c r="CK101" i="2"/>
  <c r="CD112" i="2" l="1"/>
  <c r="DB109" i="2"/>
  <c r="DB111" i="2"/>
  <c r="CP109" i="2"/>
  <c r="CP111" i="2"/>
  <c r="CJ112" i="2"/>
  <c r="CC112" i="2"/>
  <c r="CO102" i="2"/>
  <c r="CQ102" i="2"/>
  <c r="CR99" i="2"/>
  <c r="CP98" i="2"/>
  <c r="CP99" i="2"/>
  <c r="CQ98" i="2"/>
  <c r="CQ99" i="2"/>
  <c r="CR102" i="2"/>
  <c r="CP102" i="2"/>
  <c r="CO98" i="2"/>
  <c r="CP101" i="2"/>
  <c r="CR101" i="2"/>
  <c r="CO101" i="2"/>
  <c r="CO99" i="2"/>
  <c r="CR98" i="2"/>
  <c r="CQ101" i="2"/>
  <c r="CC113" i="2"/>
  <c r="CI112" i="2"/>
  <c r="CI113" i="2" s="1"/>
  <c r="DA109" i="2"/>
  <c r="DC109" i="2"/>
  <c r="DC112" i="2" s="1"/>
  <c r="CO109" i="2"/>
  <c r="CO112" i="2" s="1"/>
  <c r="CQ109" i="2"/>
  <c r="CQ112" i="2" s="1"/>
  <c r="BW104" i="2"/>
  <c r="CP92" i="2"/>
  <c r="BQ104" i="2"/>
  <c r="CV12" i="2"/>
  <c r="CV111" i="2" s="1"/>
  <c r="CI103" i="2"/>
  <c r="CF103" i="2"/>
  <c r="CK98" i="2"/>
  <c r="CK103" i="2" s="1"/>
  <c r="CL98" i="2"/>
  <c r="CL103" i="2" s="1"/>
  <c r="CC103" i="2"/>
  <c r="CU111" i="2"/>
  <c r="CE103" i="2"/>
  <c r="DA111" i="2"/>
  <c r="DD99" i="2"/>
  <c r="DC102" i="2"/>
  <c r="DC99" i="2"/>
  <c r="DB102" i="2"/>
  <c r="DB99" i="2"/>
  <c r="DA98" i="2"/>
  <c r="DA99" i="2" s="1"/>
  <c r="DB98" i="2"/>
  <c r="DA101" i="2"/>
  <c r="DB92" i="2"/>
  <c r="DC98" i="2"/>
  <c r="DB101" i="2"/>
  <c r="DD98" i="2"/>
  <c r="DD101" i="2"/>
  <c r="DC101" i="2"/>
  <c r="DD102" i="2"/>
  <c r="DA102" i="2"/>
  <c r="DD92" i="2"/>
  <c r="DI12" i="2"/>
  <c r="DK12" i="2" s="1"/>
  <c r="DL12" i="2" s="1"/>
  <c r="CJ103" i="2"/>
  <c r="CD103" i="2"/>
  <c r="CP112" i="2" l="1"/>
  <c r="CO113" i="2" s="1"/>
  <c r="DB112" i="2"/>
  <c r="CU101" i="2"/>
  <c r="CV92" i="2"/>
  <c r="CQ103" i="2"/>
  <c r="CP103" i="2"/>
  <c r="CR103" i="2"/>
  <c r="CO103" i="2"/>
  <c r="DA112" i="2"/>
  <c r="CW109" i="2"/>
  <c r="CW112" i="2" s="1"/>
  <c r="CV109" i="2"/>
  <c r="CV112" i="2" s="1"/>
  <c r="CV101" i="2"/>
  <c r="CU98" i="2"/>
  <c r="CX99" i="2"/>
  <c r="CW101" i="2"/>
  <c r="CW98" i="2"/>
  <c r="CV99" i="2"/>
  <c r="CW99" i="2"/>
  <c r="CW102" i="2"/>
  <c r="CX98" i="2"/>
  <c r="CU109" i="2"/>
  <c r="CU112" i="2" s="1"/>
  <c r="CU99" i="2"/>
  <c r="CU102" i="2"/>
  <c r="CV98" i="2"/>
  <c r="CX102" i="2"/>
  <c r="CX101" i="2"/>
  <c r="CV102" i="2"/>
  <c r="CI104" i="2"/>
  <c r="DB103" i="2"/>
  <c r="DA103" i="2"/>
  <c r="DD103" i="2"/>
  <c r="DC103" i="2"/>
  <c r="CC104" i="2"/>
  <c r="DJ12" i="2"/>
  <c r="DJ92" i="2" s="1"/>
  <c r="DI92" i="2"/>
  <c r="DA113" i="2" l="1"/>
  <c r="CO104" i="2"/>
  <c r="CU113" i="2"/>
  <c r="CW103" i="2"/>
  <c r="CU103" i="2"/>
  <c r="CX103" i="2"/>
  <c r="CV103" i="2"/>
  <c r="DH12" i="2"/>
  <c r="DL92" i="2"/>
  <c r="DK92" i="2"/>
  <c r="DG111" i="2"/>
  <c r="DA104" i="2"/>
  <c r="DH99" i="2" l="1"/>
  <c r="DH111" i="2"/>
  <c r="DJ101" i="2"/>
  <c r="DG101" i="2"/>
  <c r="DI101" i="2"/>
  <c r="DI102" i="2"/>
  <c r="DH98" i="2"/>
  <c r="DJ102" i="2"/>
  <c r="DI98" i="2"/>
  <c r="DG98" i="2"/>
  <c r="DH101" i="2"/>
  <c r="DH102" i="2"/>
  <c r="DG102" i="2"/>
  <c r="DI99" i="2"/>
  <c r="DG99" i="2"/>
  <c r="DJ98" i="2"/>
  <c r="DI109" i="2"/>
  <c r="DI112" i="2" s="1"/>
  <c r="DH109" i="2"/>
  <c r="DH112" i="2" s="1"/>
  <c r="DH92" i="2"/>
  <c r="DG109" i="2"/>
  <c r="DG112" i="2" s="1"/>
  <c r="CU104" i="2"/>
  <c r="DJ99" i="2"/>
  <c r="DH103" i="2" l="1"/>
  <c r="DI103" i="2"/>
  <c r="DG103" i="2"/>
  <c r="DG113" i="2"/>
  <c r="DJ103" i="2"/>
  <c r="DG104" i="2"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B8" authorId="0" shapeId="0" xr:uid="{EACF42B7-E152-41D6-9055-91692704A9D9}">
      <text>
        <r>
          <rPr>
            <sz val="14"/>
            <color indexed="81"/>
            <rFont val="MS P ゴシック"/>
            <family val="3"/>
            <charset val="128"/>
          </rPr>
          <t>＜入力方法＞
・黄色で塗りつぶされていないセルに入力してください
・行や列は削除しないでください
・不要な行は非表示にしてください</t>
        </r>
      </text>
    </comment>
    <comment ref="I9" authorId="0" shapeId="0" xr:uid="{CE5999A9-238C-4CE6-B8F1-769FACD46345}">
      <text>
        <r>
          <rPr>
            <sz val="11"/>
            <color indexed="81"/>
            <rFont val="ＭＳ 明朝"/>
            <family val="1"/>
            <charset val="128"/>
          </rPr>
          <t>＜計画期間＞
数字を入力すると「R」は自動で追加されます。
計画始期を記載すると、計画終期が自動で入力されます。</t>
        </r>
      </text>
    </comment>
    <comment ref="L9" authorId="0" shapeId="0" xr:uid="{219EBA05-05A6-4774-95E9-B1307FD0AF7B}">
      <text>
        <r>
          <rPr>
            <sz val="11"/>
            <color indexed="81"/>
            <rFont val="MS P ゴシック"/>
            <family val="3"/>
            <charset val="128"/>
          </rPr>
          <t>＜対象期間＞
数字を入力すると「月」は自動で追加されます</t>
        </r>
      </text>
    </comment>
    <comment ref="O9" authorId="0" shapeId="0" xr:uid="{419BE7E4-7AD3-4B91-9041-6365B92BA9E8}">
      <text>
        <r>
          <rPr>
            <sz val="11"/>
            <color indexed="81"/>
            <rFont val="MS P ゴシック"/>
            <family val="3"/>
            <charset val="128"/>
          </rPr>
          <t>＜農家番号＞
同一の農家が複数の燃料を入力する場合には、次の行の農家番号に「〃」を選択してください</t>
        </r>
      </text>
    </comment>
    <comment ref="P9" authorId="0" shapeId="0" xr:uid="{7D1D3928-8BFA-4D13-9E34-4B8A501B2F25}">
      <text>
        <r>
          <rPr>
            <sz val="11"/>
            <color indexed="81"/>
            <rFont val="MS P ゴシック"/>
            <family val="3"/>
            <charset val="128"/>
          </rPr>
          <t>＜追加等整理欄＞
追加(新規)の農家の場合「追加」を選択してください</t>
        </r>
      </text>
    </comment>
    <comment ref="Q9" authorId="0" shapeId="0" xr:uid="{D3B5B655-9421-47DA-9A76-6D2717BAA0A5}">
      <text>
        <r>
          <rPr>
            <sz val="11"/>
            <color indexed="81"/>
            <rFont val="MS P ゴシック"/>
            <family val="3"/>
            <charset val="128"/>
          </rPr>
          <t>＜氏名＞
同一の農家が複数の燃料を入力する場合には、次の行の農家氏名に「〃」を選択してください</t>
        </r>
      </text>
    </comment>
    <comment ref="S9" authorId="0" shapeId="0" xr:uid="{46BF60A0-AD8A-48CE-8F35-30E2408171C3}">
      <text>
        <r>
          <rPr>
            <b/>
            <sz val="11"/>
            <color indexed="81"/>
            <rFont val="MS P ゴシック"/>
            <family val="3"/>
            <charset val="128"/>
          </rPr>
          <t>R7追加</t>
        </r>
        <r>
          <rPr>
            <sz val="11"/>
            <color indexed="81"/>
            <rFont val="MS P ゴシック"/>
            <family val="3"/>
            <charset val="128"/>
          </rPr>
          <t>＜省エネ特例＞
省エネ加速化特例に加入する場合には、「省エネ特例」を選択してください</t>
        </r>
      </text>
    </comment>
    <comment ref="T9" authorId="0" shapeId="0" xr:uid="{0CA8D223-6995-47FB-92D8-73417AB19497}">
      <text>
        <r>
          <rPr>
            <sz val="11"/>
            <color indexed="81"/>
            <rFont val="MS P ゴシック"/>
            <family val="3"/>
            <charset val="128"/>
          </rPr>
          <t>＜コース＞
既存の計画から張り付けた際に「数値が文字列として保存されています」と出た場合は、「数値に変換する」を選択してください</t>
        </r>
      </text>
    </comment>
    <comment ref="AL9" authorId="0" shapeId="0" xr:uid="{EA41CD8A-22A5-41B3-80D8-4F54223B8395}">
      <text>
        <r>
          <rPr>
            <sz val="11"/>
            <color indexed="81"/>
            <rFont val="MS P ゴシック"/>
            <family val="3"/>
            <charset val="128"/>
          </rPr>
          <t>＜燃料使用量＞
使用量に灯油、LPガス、LNGの換算係数を乗じた計算式を入れています
（灯油もこの換算値欄でA重油へ換算しています）</t>
        </r>
      </text>
    </comment>
    <comment ref="AS9" authorId="0" shapeId="0" xr:uid="{05651109-61D2-47C4-BC0E-4467885EC8C4}">
      <text>
        <r>
          <rPr>
            <sz val="11"/>
            <color indexed="81"/>
            <rFont val="MS P ゴシック"/>
            <family val="3"/>
            <charset val="128"/>
          </rPr>
          <t>＜具体的な取組手段＞
どのような取組により燃油使用量を抑制するのか記載する。</t>
        </r>
      </text>
    </comment>
    <comment ref="DO9" authorId="0" shapeId="0" xr:uid="{5AC59681-1B96-4DCA-A009-01AD1BDB4BA7}">
      <text>
        <r>
          <rPr>
            <sz val="11"/>
            <color indexed="81"/>
            <rFont val="MS P ゴシック"/>
            <family val="3"/>
            <charset val="128"/>
          </rPr>
          <t>＜エラーチェック＞
以下の項目をチェックできます
(満たしていない場合「XXX」と表示されます)
・燃料購入予定数量(現在購入数量の1.2倍まで)
・第1回納付額(全納付額の1/2以上)、
・燃料使用量目標(現在使用量の15%削減)</t>
        </r>
      </text>
    </comment>
    <comment ref="BI10" authorId="0" shapeId="0" xr:uid="{5D934191-50C3-4084-A061-8ADCF702429E}">
      <text>
        <r>
          <rPr>
            <sz val="11"/>
            <color indexed="81"/>
            <rFont val="MS P ゴシック"/>
            <family val="3"/>
            <charset val="128"/>
          </rPr>
          <t>＜補填金単価＞
表外上部（セルBM4～BM7）に10月の補填金単価を入力するとU列の設定燃料ごとに補填金単価が自動表示されます</t>
        </r>
      </text>
    </comment>
    <comment ref="AM11" authorId="0" shapeId="0" xr:uid="{9514E022-5EBC-4C5E-89D7-536348FCB762}">
      <text>
        <r>
          <rPr>
            <b/>
            <sz val="9"/>
            <color indexed="81"/>
            <rFont val="MS P ゴシック"/>
            <family val="3"/>
            <charset val="128"/>
          </rPr>
          <t>A重油への換算係数
　灯油：0.939
　LPガス：1.299
　LNG：1.560</t>
        </r>
      </text>
    </comment>
    <comment ref="AO11" authorId="0" shapeId="0" xr:uid="{9CAB94D2-82DB-4588-8E96-BCF9F68A055F}">
      <text>
        <r>
          <rPr>
            <b/>
            <sz val="9"/>
            <color indexed="81"/>
            <rFont val="MS P ゴシック"/>
            <family val="3"/>
            <charset val="128"/>
          </rPr>
          <t>A重油への換算係数
　灯油：0.939
　LPガス：1.299
　LNG：1.560</t>
        </r>
      </text>
    </comment>
    <comment ref="C12" authorId="0" shapeId="0" xr:uid="{44AAA8E2-3D12-47E5-9229-CE2218D85940}">
      <text>
        <r>
          <rPr>
            <sz val="9"/>
            <color indexed="81"/>
            <rFont val="MS P ゴシック"/>
            <family val="3"/>
            <charset val="128"/>
          </rPr>
          <t>・過去に本事業に参加したことのある支援対象者はそのときに付番された番号とする。
・令和６事業年度から新規で計画を策定する場合は空欄で構いません。</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B8" authorId="0" shapeId="0" xr:uid="{BE6D3CB4-9BC7-4725-AB39-EC1AF89AF97B}">
      <text>
        <r>
          <rPr>
            <sz val="14"/>
            <color indexed="81"/>
            <rFont val="MS P ゴシック"/>
            <family val="3"/>
            <charset val="128"/>
          </rPr>
          <t>＜入力方法＞
・黄色で塗りつぶされていないセルに入力してください
・行や列は削除しないでください
・不要な行は非表示にしてください</t>
        </r>
      </text>
    </comment>
    <comment ref="I9" authorId="0" shapeId="0" xr:uid="{4F78A04A-BF84-40CC-9C67-7150055552BE}">
      <text>
        <r>
          <rPr>
            <sz val="11"/>
            <color indexed="81"/>
            <rFont val="ＭＳ 明朝"/>
            <family val="1"/>
            <charset val="128"/>
          </rPr>
          <t>＜計画期間＞
数字を入力すると「R」は自動で追加されます。
計画始期を記載すると、計画終期が自動で入力されます。</t>
        </r>
      </text>
    </comment>
    <comment ref="L9" authorId="0" shapeId="0" xr:uid="{137914E4-A456-4DA8-B92A-D453A7ECFB65}">
      <text>
        <r>
          <rPr>
            <sz val="11"/>
            <color indexed="81"/>
            <rFont val="MS P ゴシック"/>
            <family val="3"/>
            <charset val="128"/>
          </rPr>
          <t>＜対象期間＞
数字を入力すると「月」は自動で追加されます</t>
        </r>
      </text>
    </comment>
    <comment ref="O9" authorId="0" shapeId="0" xr:uid="{512399F2-0185-4C67-B6E9-CBCB798F66B7}">
      <text>
        <r>
          <rPr>
            <sz val="11"/>
            <color indexed="81"/>
            <rFont val="MS P ゴシック"/>
            <family val="3"/>
            <charset val="128"/>
          </rPr>
          <t>＜農家番号＞
同一の農家が複数の燃料を入力する場合には、次の行の農家番号に「〃」を選択してください</t>
        </r>
      </text>
    </comment>
    <comment ref="P9" authorId="0" shapeId="0" xr:uid="{A5EA9DE6-51C1-4B41-BFE0-5B0E72021466}">
      <text>
        <r>
          <rPr>
            <sz val="11"/>
            <color indexed="81"/>
            <rFont val="MS P ゴシック"/>
            <family val="3"/>
            <charset val="128"/>
          </rPr>
          <t>＜追加等整理欄＞
追加(新規)の農家の場合「追加」を選択してください</t>
        </r>
      </text>
    </comment>
    <comment ref="Q9" authorId="0" shapeId="0" xr:uid="{888A999E-1F8B-4672-9381-CD2BA6A7D20B}">
      <text>
        <r>
          <rPr>
            <sz val="11"/>
            <color indexed="81"/>
            <rFont val="MS P ゴシック"/>
            <family val="3"/>
            <charset val="128"/>
          </rPr>
          <t>＜氏名＞
同一の農家が複数の燃料を入力する場合には、次の行の農家氏名に「〃」を選択してください</t>
        </r>
      </text>
    </comment>
    <comment ref="S9" authorId="0" shapeId="0" xr:uid="{A01EE04A-F8F0-434F-B17D-C39D010551A0}">
      <text>
        <r>
          <rPr>
            <b/>
            <sz val="11"/>
            <color indexed="81"/>
            <rFont val="MS P ゴシック"/>
            <family val="3"/>
            <charset val="128"/>
          </rPr>
          <t>R7追加</t>
        </r>
        <r>
          <rPr>
            <sz val="11"/>
            <color indexed="81"/>
            <rFont val="MS P ゴシック"/>
            <family val="3"/>
            <charset val="128"/>
          </rPr>
          <t>＜省エネ特例＞
省エネ加速化特例に加入する場合には、「省エネ特例」を選択してください</t>
        </r>
      </text>
    </comment>
    <comment ref="T9" authorId="0" shapeId="0" xr:uid="{AABD1F78-DD48-4BB5-9864-A1AB2D27E833}">
      <text>
        <r>
          <rPr>
            <sz val="11"/>
            <color indexed="81"/>
            <rFont val="MS P ゴシック"/>
            <family val="3"/>
            <charset val="128"/>
          </rPr>
          <t>＜コース＞
既存の計画から張り付けた際に「数値が文字列として保存されています」と出た場合は、「数値に変換する」を選択してください</t>
        </r>
      </text>
    </comment>
    <comment ref="AL9" authorId="0" shapeId="0" xr:uid="{C9FDF660-BEFD-425D-B9D8-DAC9CC376895}">
      <text>
        <r>
          <rPr>
            <sz val="11"/>
            <color indexed="81"/>
            <rFont val="MS P ゴシック"/>
            <family val="3"/>
            <charset val="128"/>
          </rPr>
          <t>＜燃料使用量＞
使用量に灯油、LPガス、LNGの換算係数を乗じた計算式を入れています
（灯油もこの換算値欄でA重油へ換算しています）</t>
        </r>
      </text>
    </comment>
    <comment ref="AS9" authorId="0" shapeId="0" xr:uid="{9A32D9AA-2BA9-4315-8504-313ED4094167}">
      <text>
        <r>
          <rPr>
            <sz val="11"/>
            <color indexed="81"/>
            <rFont val="MS P ゴシック"/>
            <family val="3"/>
            <charset val="128"/>
          </rPr>
          <t>＜具体的な取組手段＞
どのような取組により燃油使用量を抑制するのか記載する。</t>
        </r>
      </text>
    </comment>
    <comment ref="DO9" authorId="0" shapeId="0" xr:uid="{0332EF95-34E3-4181-BBE4-4D631D5941EF}">
      <text>
        <r>
          <rPr>
            <sz val="11"/>
            <color indexed="81"/>
            <rFont val="MS P ゴシック"/>
            <family val="3"/>
            <charset val="128"/>
          </rPr>
          <t>＜エラーチェック＞
以下の項目をチェックできます
(満たしていない場合「XXX」と表示されます)
・燃料購入予定数量(現在購入数量の1.2倍まで)
・第1回納付額(全納付額の1/2以上)、
・燃料使用量目標(現在使用量の15%削減)</t>
        </r>
      </text>
    </comment>
    <comment ref="BI10" authorId="0" shapeId="0" xr:uid="{44417DEC-A210-4B98-A7CB-23E3DE4E1F77}">
      <text>
        <r>
          <rPr>
            <sz val="11"/>
            <color indexed="81"/>
            <rFont val="MS P ゴシック"/>
            <family val="3"/>
            <charset val="128"/>
          </rPr>
          <t>＜補填金単価＞
表外上部（セルBM4～BM7）に10月の補填金単価を入力するとU列の設定燃料ごとに補填金単価が自動表示されます</t>
        </r>
      </text>
    </comment>
    <comment ref="AM11" authorId="0" shapeId="0" xr:uid="{6BAB4B96-2597-41C5-B8DF-995EB9C38B92}">
      <text>
        <r>
          <rPr>
            <b/>
            <sz val="9"/>
            <color indexed="81"/>
            <rFont val="MS P ゴシック"/>
            <family val="3"/>
            <charset val="128"/>
          </rPr>
          <t>A重油への換算係数
　灯油：0.939
　LPガス：1.299
　LNG：1.560</t>
        </r>
      </text>
    </comment>
    <comment ref="AO11" authorId="0" shapeId="0" xr:uid="{1BF8FC6B-BAA0-4395-98AE-9A5C2F47335E}">
      <text>
        <r>
          <rPr>
            <b/>
            <sz val="9"/>
            <color indexed="81"/>
            <rFont val="MS P ゴシック"/>
            <family val="3"/>
            <charset val="128"/>
          </rPr>
          <t>A重油への換算係数
　灯油：0.939
　LPガス：1.299
　LNG：1.560</t>
        </r>
      </text>
    </comment>
  </commentList>
</comment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<sst xmlns="http://schemas.openxmlformats.org/spreadsheetml/2006/main" count="831" uniqueCount="171">
  <si>
    <t>燃料別</t>
    <rPh sb="0" eb="3">
      <t>ネンリョウベツ</t>
    </rPh>
    <phoneticPr fontId="1"/>
  </si>
  <si>
    <t>現在（ﾘｯﾄﾙ、㎏、㎥)</t>
    <phoneticPr fontId="1"/>
  </si>
  <si>
    <t>Ａ重油換算現在値</t>
    <rPh sb="5" eb="7">
      <t>ゲンザイ</t>
    </rPh>
    <phoneticPr fontId="1"/>
  </si>
  <si>
    <t>目標（ﾘｯﾄﾙ、㎏、㎥)</t>
  </si>
  <si>
    <t>Ａ重油換算目標値</t>
    <rPh sb="5" eb="7">
      <t>モクヒョウ</t>
    </rPh>
    <phoneticPr fontId="1"/>
  </si>
  <si>
    <t>品目</t>
    <rPh sb="0" eb="2">
      <t>ヒンモク</t>
    </rPh>
    <phoneticPr fontId="1"/>
  </si>
  <si>
    <t>現在（㎏）</t>
  </si>
  <si>
    <t>目標（㎏）</t>
  </si>
  <si>
    <t>有</t>
    <rPh sb="0" eb="1">
      <t>アリ</t>
    </rPh>
    <phoneticPr fontId="1"/>
  </si>
  <si>
    <t>Ａ重油</t>
    <phoneticPr fontId="1"/>
  </si>
  <si>
    <t>無</t>
    <rPh sb="0" eb="1">
      <t>ナシ</t>
    </rPh>
    <phoneticPr fontId="1"/>
  </si>
  <si>
    <t>灯油</t>
    <phoneticPr fontId="1"/>
  </si>
  <si>
    <t>ＬＰガス</t>
    <phoneticPr fontId="1"/>
  </si>
  <si>
    <t>ＬＮＧ</t>
    <phoneticPr fontId="1"/>
  </si>
  <si>
    <t>協議会</t>
    <rPh sb="0" eb="3">
      <t>キョウギカイ</t>
    </rPh>
    <phoneticPr fontId="1"/>
  </si>
  <si>
    <t>支援
対象者
番号</t>
    <rPh sb="0" eb="2">
      <t>シエン</t>
    </rPh>
    <rPh sb="3" eb="6">
      <t>タイショウシャ</t>
    </rPh>
    <rPh sb="7" eb="9">
      <t>バンゴウ</t>
    </rPh>
    <phoneticPr fontId="1"/>
  </si>
  <si>
    <t>支援対象者名</t>
    <rPh sb="0" eb="5">
      <t>シエンタイショウシャ</t>
    </rPh>
    <rPh sb="5" eb="6">
      <t>メイ</t>
    </rPh>
    <phoneticPr fontId="1"/>
  </si>
  <si>
    <t>代表者</t>
    <rPh sb="0" eb="3">
      <t>ダイヒョウシャ</t>
    </rPh>
    <phoneticPr fontId="1"/>
  </si>
  <si>
    <t>郵便番号</t>
    <rPh sb="0" eb="4">
      <t>ユウビンバンゴウ</t>
    </rPh>
    <phoneticPr fontId="1"/>
  </si>
  <si>
    <t>住所</t>
    <rPh sb="0" eb="2">
      <t>ジュウショ</t>
    </rPh>
    <phoneticPr fontId="1"/>
  </si>
  <si>
    <t xml:space="preserve">対象期間
※10月～6月の間で設定する
例: 10月～6月
</t>
    <rPh sb="0" eb="2">
      <t>タイショウ</t>
    </rPh>
    <rPh sb="2" eb="4">
      <t>キカン</t>
    </rPh>
    <rPh sb="9" eb="10">
      <t>ガツ</t>
    </rPh>
    <rPh sb="12" eb="13">
      <t>ガツ</t>
    </rPh>
    <rPh sb="14" eb="15">
      <t>アイダ</t>
    </rPh>
    <rPh sb="16" eb="18">
      <t>セッテイ</t>
    </rPh>
    <phoneticPr fontId="1"/>
  </si>
  <si>
    <t>農家
番号</t>
    <rPh sb="0" eb="2">
      <t>ノウカ</t>
    </rPh>
    <rPh sb="3" eb="5">
      <t>バンゴウ</t>
    </rPh>
    <phoneticPr fontId="1"/>
  </si>
  <si>
    <t>追加等整理欄</t>
    <rPh sb="0" eb="3">
      <t>ツイカトウ</t>
    </rPh>
    <rPh sb="3" eb="6">
      <t>セイリラン</t>
    </rPh>
    <phoneticPr fontId="1"/>
  </si>
  <si>
    <t>氏名</t>
    <rPh sb="0" eb="2">
      <t>シメイ</t>
    </rPh>
    <phoneticPr fontId="1"/>
  </si>
  <si>
    <t>コース</t>
    <phoneticPr fontId="1"/>
  </si>
  <si>
    <t>燃料購入
予定数量
（ﾘｯﾄﾙ、㎏、㎥)</t>
    <rPh sb="0" eb="2">
      <t>ネンリョウ</t>
    </rPh>
    <rPh sb="2" eb="4">
      <t>コウニュウ</t>
    </rPh>
    <rPh sb="5" eb="7">
      <t>ヨテイ</t>
    </rPh>
    <rPh sb="7" eb="9">
      <t>スウリョウ</t>
    </rPh>
    <phoneticPr fontId="1"/>
  </si>
  <si>
    <t>燃料補填金
積立必要額
（円）</t>
    <rPh sb="0" eb="2">
      <t>ネンリョウ</t>
    </rPh>
    <rPh sb="2" eb="4">
      <t>ホテン</t>
    </rPh>
    <rPh sb="4" eb="5">
      <t>キン</t>
    </rPh>
    <rPh sb="6" eb="8">
      <t>ツミタテ</t>
    </rPh>
    <rPh sb="8" eb="10">
      <t>ヒツヨウ</t>
    </rPh>
    <rPh sb="10" eb="11">
      <t>ガク</t>
    </rPh>
    <rPh sb="13" eb="14">
      <t>エン</t>
    </rPh>
    <phoneticPr fontId="1"/>
  </si>
  <si>
    <t>補助金
所要見込額
（円）</t>
    <rPh sb="0" eb="3">
      <t>ホジョキン</t>
    </rPh>
    <rPh sb="4" eb="6">
      <t>ショヨウ</t>
    </rPh>
    <rPh sb="6" eb="8">
      <t>ミコミ</t>
    </rPh>
    <rPh sb="8" eb="9">
      <t>ガク</t>
    </rPh>
    <rPh sb="11" eb="12">
      <t>エン</t>
    </rPh>
    <phoneticPr fontId="1"/>
  </si>
  <si>
    <t>燃料使用量</t>
    <rPh sb="0" eb="2">
      <t>ネンリョウ</t>
    </rPh>
    <rPh sb="2" eb="5">
      <t>シヨウリョウ</t>
    </rPh>
    <phoneticPr fontId="1"/>
  </si>
  <si>
    <t>生産量</t>
    <rPh sb="0" eb="3">
      <t>セイサンリョウ</t>
    </rPh>
    <phoneticPr fontId="1"/>
  </si>
  <si>
    <t>具体的な取組手段</t>
    <rPh sb="0" eb="3">
      <t>グタイテキ</t>
    </rPh>
    <rPh sb="4" eb="8">
      <t>トリクミシュダン</t>
    </rPh>
    <phoneticPr fontId="1"/>
  </si>
  <si>
    <t>補填金交付額
のうち
農家積立金額
（10～6月）</t>
    <rPh sb="0" eb="3">
      <t>ホテンキン</t>
    </rPh>
    <rPh sb="3" eb="5">
      <t>コウフ</t>
    </rPh>
    <rPh sb="5" eb="6">
      <t>ガク</t>
    </rPh>
    <rPh sb="11" eb="13">
      <t>ノウカ</t>
    </rPh>
    <rPh sb="13" eb="16">
      <t>ツミタテキン</t>
    </rPh>
    <rPh sb="16" eb="17">
      <t>ガク</t>
    </rPh>
    <rPh sb="23" eb="24">
      <t>ガツ</t>
    </rPh>
    <phoneticPr fontId="1"/>
  </si>
  <si>
    <t>農家積立金残額</t>
    <rPh sb="0" eb="2">
      <t>ノウカ</t>
    </rPh>
    <rPh sb="2" eb="5">
      <t>ツミタテキン</t>
    </rPh>
    <rPh sb="5" eb="7">
      <t>ザンガク</t>
    </rPh>
    <phoneticPr fontId="1"/>
  </si>
  <si>
    <t>エラーチェック</t>
    <phoneticPr fontId="1"/>
  </si>
  <si>
    <t>役職</t>
    <phoneticPr fontId="1"/>
  </si>
  <si>
    <t>氏名</t>
    <phoneticPr fontId="1"/>
  </si>
  <si>
    <t>第１回納付
（円）②</t>
    <rPh sb="0" eb="1">
      <t>ダイ</t>
    </rPh>
    <rPh sb="2" eb="3">
      <t>カイ</t>
    </rPh>
    <rPh sb="3" eb="5">
      <t>ノウフ</t>
    </rPh>
    <rPh sb="7" eb="8">
      <t>エン</t>
    </rPh>
    <phoneticPr fontId="1"/>
  </si>
  <si>
    <t>納付日</t>
    <rPh sb="0" eb="2">
      <t>ノウフ</t>
    </rPh>
    <rPh sb="2" eb="3">
      <t>ビ</t>
    </rPh>
    <phoneticPr fontId="1"/>
  </si>
  <si>
    <t>第２回納付
（円）③</t>
    <phoneticPr fontId="1"/>
  </si>
  <si>
    <t>納付日</t>
    <rPh sb="0" eb="3">
      <t>ノウフビ</t>
    </rPh>
    <phoneticPr fontId="1"/>
  </si>
  <si>
    <t>積立金納付額
①+②+③</t>
    <rPh sb="0" eb="3">
      <t>ツミタテキン</t>
    </rPh>
    <rPh sb="3" eb="5">
      <t>ノウフ</t>
    </rPh>
    <rPh sb="5" eb="6">
      <t>ガク</t>
    </rPh>
    <phoneticPr fontId="1"/>
  </si>
  <si>
    <t>現在</t>
    <rPh sb="0" eb="2">
      <t>ゲンザイ</t>
    </rPh>
    <phoneticPr fontId="1"/>
  </si>
  <si>
    <t>目標</t>
    <rPh sb="0" eb="2">
      <t>モクヒョウ</t>
    </rPh>
    <phoneticPr fontId="1"/>
  </si>
  <si>
    <t>現在（ﾘｯﾄﾙ、㎏、㎥)</t>
    <rPh sb="0" eb="2">
      <t>ゲンザイ</t>
    </rPh>
    <phoneticPr fontId="1"/>
  </si>
  <si>
    <t>目標（ﾘｯﾄﾙ、㎏、㎥)</t>
    <rPh sb="0" eb="2">
      <t>モクヒョウ</t>
    </rPh>
    <phoneticPr fontId="1"/>
  </si>
  <si>
    <t>現在（㎏）</t>
    <rPh sb="0" eb="2">
      <t>ゲンザイ</t>
    </rPh>
    <phoneticPr fontId="1"/>
  </si>
  <si>
    <t>目標（㎏）</t>
    <rPh sb="0" eb="2">
      <t>モクヒョウ</t>
    </rPh>
    <phoneticPr fontId="1"/>
  </si>
  <si>
    <t>補填金
単価</t>
    <rPh sb="0" eb="2">
      <t>ホテン</t>
    </rPh>
    <rPh sb="2" eb="3">
      <t>キン</t>
    </rPh>
    <rPh sb="4" eb="6">
      <t>タンカ</t>
    </rPh>
    <phoneticPr fontId="8"/>
  </si>
  <si>
    <t>燃料購入
実績
(ℓ,㎏,㎥)</t>
    <rPh sb="0" eb="2">
      <t>ネンリョウ</t>
    </rPh>
    <rPh sb="2" eb="4">
      <t>コウニュウ</t>
    </rPh>
    <rPh sb="5" eb="7">
      <t>ジッセキ</t>
    </rPh>
    <phoneticPr fontId="8"/>
  </si>
  <si>
    <t>補填対象
数量
(ℓ,㎏,㎥)</t>
    <rPh sb="0" eb="2">
      <t>ホテン</t>
    </rPh>
    <rPh sb="2" eb="4">
      <t>タイショウ</t>
    </rPh>
    <rPh sb="5" eb="7">
      <t>スウリョウ</t>
    </rPh>
    <phoneticPr fontId="8"/>
  </si>
  <si>
    <t>補填金額
（円）</t>
    <rPh sb="0" eb="2">
      <t>ホテン</t>
    </rPh>
    <rPh sb="2" eb="4">
      <t>キンガク</t>
    </rPh>
    <rPh sb="6" eb="7">
      <t>エン</t>
    </rPh>
    <phoneticPr fontId="8"/>
  </si>
  <si>
    <t>うち
積立金</t>
    <rPh sb="3" eb="6">
      <t>ツミタテキン</t>
    </rPh>
    <phoneticPr fontId="8"/>
  </si>
  <si>
    <t>うち
補助金</t>
    <rPh sb="3" eb="6">
      <t>ホジョキン</t>
    </rPh>
    <phoneticPr fontId="8"/>
  </si>
  <si>
    <t>燃料購入予定数量</t>
    <rPh sb="0" eb="2">
      <t>ネンリョウ</t>
    </rPh>
    <rPh sb="2" eb="4">
      <t>コウニュウ</t>
    </rPh>
    <rPh sb="4" eb="6">
      <t>ヨテイ</t>
    </rPh>
    <rPh sb="6" eb="8">
      <t>スウリョウ</t>
    </rPh>
    <phoneticPr fontId="1"/>
  </si>
  <si>
    <t>第1回納付額</t>
    <rPh sb="0" eb="1">
      <t>ダイ</t>
    </rPh>
    <rPh sb="2" eb="6">
      <t>カイノウフガク</t>
    </rPh>
    <phoneticPr fontId="1"/>
  </si>
  <si>
    <t>燃料使用量目標</t>
    <rPh sb="0" eb="5">
      <t>ネンリョウシヨウリョウ</t>
    </rPh>
    <rPh sb="5" eb="7">
      <t>モクヒョウ</t>
    </rPh>
    <phoneticPr fontId="1"/>
  </si>
  <si>
    <t>Ａ重油換算値
（ﾘｯﾄﾙ)</t>
    <rPh sb="0" eb="3">
      <t>アジュウユ</t>
    </rPh>
    <rPh sb="3" eb="5">
      <t>カンザン</t>
    </rPh>
    <rPh sb="5" eb="6">
      <t>チ</t>
    </rPh>
    <phoneticPr fontId="1"/>
  </si>
  <si>
    <t>現在数量の1.2倍まで</t>
    <rPh sb="0" eb="2">
      <t>ゲンザイ</t>
    </rPh>
    <rPh sb="2" eb="4">
      <t>スウリョウ</t>
    </rPh>
    <rPh sb="8" eb="9">
      <t>バイ</t>
    </rPh>
    <phoneticPr fontId="1"/>
  </si>
  <si>
    <t>納付額の1/2以上</t>
    <rPh sb="0" eb="3">
      <t>ノウフガク</t>
    </rPh>
    <rPh sb="7" eb="9">
      <t>イジョウ</t>
    </rPh>
    <phoneticPr fontId="1"/>
  </si>
  <si>
    <t>現在の15%削減</t>
    <rPh sb="0" eb="2">
      <t>ゲンザイ</t>
    </rPh>
    <rPh sb="6" eb="8">
      <t>サクゲン</t>
    </rPh>
    <phoneticPr fontId="1"/>
  </si>
  <si>
    <t>栃木県農業再生協議会</t>
    <rPh sb="0" eb="3">
      <t>トチギケン</t>
    </rPh>
    <rPh sb="3" eb="10">
      <t>ノウギョウサイセイキョウギカイ</t>
    </rPh>
    <phoneticPr fontId="1"/>
  </si>
  <si>
    <t>～</t>
    <phoneticPr fontId="1"/>
  </si>
  <si>
    <t>計</t>
    <rPh sb="0" eb="1">
      <t>ケイ</t>
    </rPh>
    <phoneticPr fontId="1"/>
  </si>
  <si>
    <t>10a当たり</t>
  </si>
  <si>
    <t>単位生産量当たり</t>
  </si>
  <si>
    <t>（記入の留意事項）</t>
    <rPh sb="1" eb="3">
      <t>キニュウ</t>
    </rPh>
    <rPh sb="4" eb="6">
      <t>リュウイ</t>
    </rPh>
    <rPh sb="6" eb="8">
      <t>ジコウ</t>
    </rPh>
    <phoneticPr fontId="8"/>
  </si>
  <si>
    <t>＜積立金額＞</t>
    <rPh sb="1" eb="3">
      <t>ツミタテ</t>
    </rPh>
    <rPh sb="3" eb="4">
      <t>キン</t>
    </rPh>
    <rPh sb="4" eb="5">
      <t>ガク</t>
    </rPh>
    <phoneticPr fontId="1"/>
  </si>
  <si>
    <t>＜燃料購入予定数量＞</t>
    <rPh sb="1" eb="3">
      <t>ネンリョウ</t>
    </rPh>
    <rPh sb="3" eb="9">
      <t>コウニュウヨテイスウリョウ</t>
    </rPh>
    <phoneticPr fontId="1"/>
  </si>
  <si>
    <t>＜燃料使用量：現在値＞</t>
    <rPh sb="1" eb="3">
      <t>ネンリョウ</t>
    </rPh>
    <rPh sb="3" eb="6">
      <t>シヨウリョウ</t>
    </rPh>
    <rPh sb="7" eb="10">
      <t>ゲンザイチ</t>
    </rPh>
    <phoneticPr fontId="1"/>
  </si>
  <si>
    <t>10月分補填金交付</t>
    <rPh sb="2" eb="3">
      <t>ガツ</t>
    </rPh>
    <rPh sb="3" eb="4">
      <t>ブン</t>
    </rPh>
    <rPh sb="4" eb="7">
      <t>ホテンキン</t>
    </rPh>
    <rPh sb="7" eb="9">
      <t>コウフ</t>
    </rPh>
    <phoneticPr fontId="1"/>
  </si>
  <si>
    <t>11月分補填金交付</t>
    <rPh sb="2" eb="3">
      <t>ガツ</t>
    </rPh>
    <rPh sb="3" eb="4">
      <t>ブン</t>
    </rPh>
    <rPh sb="4" eb="7">
      <t>ホテンキン</t>
    </rPh>
    <rPh sb="7" eb="9">
      <t>コウフ</t>
    </rPh>
    <phoneticPr fontId="1"/>
  </si>
  <si>
    <t>12月分補填金交付</t>
    <rPh sb="2" eb="3">
      <t>ガツ</t>
    </rPh>
    <rPh sb="3" eb="4">
      <t>ブン</t>
    </rPh>
    <rPh sb="4" eb="7">
      <t>ホテンキン</t>
    </rPh>
    <rPh sb="7" eb="9">
      <t>コウフ</t>
    </rPh>
    <phoneticPr fontId="1"/>
  </si>
  <si>
    <t>1月分補填金交付</t>
    <rPh sb="1" eb="2">
      <t>ガツ</t>
    </rPh>
    <rPh sb="2" eb="3">
      <t>ブン</t>
    </rPh>
    <rPh sb="3" eb="6">
      <t>ホテンキン</t>
    </rPh>
    <rPh sb="6" eb="8">
      <t>コウフ</t>
    </rPh>
    <phoneticPr fontId="1"/>
  </si>
  <si>
    <t>2月分補填金交付</t>
    <rPh sb="1" eb="2">
      <t>ガツ</t>
    </rPh>
    <rPh sb="2" eb="3">
      <t>ブン</t>
    </rPh>
    <rPh sb="3" eb="6">
      <t>ホテンキン</t>
    </rPh>
    <rPh sb="6" eb="8">
      <t>コウフ</t>
    </rPh>
    <phoneticPr fontId="1"/>
  </si>
  <si>
    <t>3月分補填金交付</t>
    <rPh sb="1" eb="2">
      <t>ガツ</t>
    </rPh>
    <rPh sb="2" eb="3">
      <t>ブン</t>
    </rPh>
    <rPh sb="3" eb="6">
      <t>ホテンキン</t>
    </rPh>
    <rPh sb="6" eb="8">
      <t>コウフ</t>
    </rPh>
    <phoneticPr fontId="1"/>
  </si>
  <si>
    <t>4月分補填金交付</t>
    <rPh sb="1" eb="2">
      <t>ガツ</t>
    </rPh>
    <rPh sb="2" eb="3">
      <t>ブン</t>
    </rPh>
    <rPh sb="3" eb="6">
      <t>ホテンキン</t>
    </rPh>
    <rPh sb="6" eb="8">
      <t>コウフ</t>
    </rPh>
    <phoneticPr fontId="1"/>
  </si>
  <si>
    <t>5月分補填金交付</t>
    <rPh sb="1" eb="2">
      <t>ガツ</t>
    </rPh>
    <rPh sb="2" eb="3">
      <t>ブン</t>
    </rPh>
    <rPh sb="3" eb="6">
      <t>ホテンキン</t>
    </rPh>
    <rPh sb="6" eb="8">
      <t>コウフ</t>
    </rPh>
    <phoneticPr fontId="1"/>
  </si>
  <si>
    <t>6月分補填金交付</t>
    <rPh sb="1" eb="2">
      <t>ガツ</t>
    </rPh>
    <rPh sb="2" eb="3">
      <t>ブン</t>
    </rPh>
    <rPh sb="3" eb="6">
      <t>ホテンキン</t>
    </rPh>
    <rPh sb="6" eb="8">
      <t>コウフ</t>
    </rPh>
    <phoneticPr fontId="1"/>
  </si>
  <si>
    <t>・農家個人ごとの整理番号で整理。</t>
    <rPh sb="1" eb="3">
      <t>ノウカ</t>
    </rPh>
    <rPh sb="3" eb="5">
      <t>コジン</t>
    </rPh>
    <rPh sb="8" eb="10">
      <t>セイリ</t>
    </rPh>
    <rPh sb="10" eb="12">
      <t>バンゴウ</t>
    </rPh>
    <rPh sb="13" eb="15">
      <t>セイリ</t>
    </rPh>
    <phoneticPr fontId="8"/>
  </si>
  <si>
    <t>Ａ重油</t>
    <rPh sb="1" eb="3">
      <t>ジュウユ</t>
    </rPh>
    <phoneticPr fontId="1"/>
  </si>
  <si>
    <t>灯油</t>
    <rPh sb="0" eb="2">
      <t>トウユ</t>
    </rPh>
    <phoneticPr fontId="1"/>
  </si>
  <si>
    <t>合計</t>
    <rPh sb="0" eb="2">
      <t>ゴウケイ</t>
    </rPh>
    <phoneticPr fontId="1"/>
  </si>
  <si>
    <t>＜農業者件数＞</t>
  </si>
  <si>
    <t>・セーフティネットで複数燃料を対象にする農家は２行にわたって記載。２行目はセーフティネットの当該燃料に係る必要事項のみの記入で可。</t>
    <rPh sb="10" eb="12">
      <t>フクスウ</t>
    </rPh>
    <rPh sb="12" eb="14">
      <t>ネンリョウ</t>
    </rPh>
    <rPh sb="15" eb="17">
      <t>タイショウ</t>
    </rPh>
    <rPh sb="20" eb="22">
      <t>ノウカ</t>
    </rPh>
    <rPh sb="24" eb="25">
      <t>ギョウ</t>
    </rPh>
    <rPh sb="30" eb="32">
      <t>キサイ</t>
    </rPh>
    <rPh sb="34" eb="36">
      <t>ギョウメ</t>
    </rPh>
    <rPh sb="46" eb="48">
      <t>トウガイ</t>
    </rPh>
    <rPh sb="48" eb="50">
      <t>ネンリョウ</t>
    </rPh>
    <rPh sb="51" eb="52">
      <t>カカ</t>
    </rPh>
    <rPh sb="53" eb="55">
      <t>ヒツヨウ</t>
    </rPh>
    <rPh sb="55" eb="57">
      <t>ジコウ</t>
    </rPh>
    <rPh sb="60" eb="62">
      <t>キニュウ</t>
    </rPh>
    <rPh sb="63" eb="64">
      <t>カ</t>
    </rPh>
    <phoneticPr fontId="8"/>
  </si>
  <si>
    <t>ＬＰガス</t>
  </si>
  <si>
    <t>＜燃料使用量：目標＞</t>
    <rPh sb="1" eb="3">
      <t>ネンリョウ</t>
    </rPh>
    <rPh sb="3" eb="6">
      <t>シヨウリョウ</t>
    </rPh>
    <rPh sb="7" eb="9">
      <t>モクヒョウ</t>
    </rPh>
    <phoneticPr fontId="1"/>
  </si>
  <si>
    <t>おくこと。</t>
    <phoneticPr fontId="1"/>
  </si>
  <si>
    <r>
      <rPr>
        <u/>
        <sz val="11"/>
        <color theme="1"/>
        <rFont val="ＭＳ Ｐゴシック"/>
        <family val="3"/>
        <charset val="128"/>
      </rPr>
      <t>・離農又は何らかの理由により省エネルギー等対策推進計画から離脱した場合には</t>
    </r>
    <r>
      <rPr>
        <sz val="11"/>
        <color theme="1"/>
        <rFont val="ＭＳ Ｐゴシック"/>
        <family val="3"/>
        <charset val="128"/>
      </rPr>
      <t>、</t>
    </r>
    <r>
      <rPr>
        <b/>
        <u/>
        <sz val="11"/>
        <color theme="1"/>
        <rFont val="ＭＳ Ｐゴシック"/>
        <family val="3"/>
        <charset val="128"/>
      </rPr>
      <t>温室面積及び燃油使用量の現在欄</t>
    </r>
    <r>
      <rPr>
        <sz val="11"/>
        <color theme="1"/>
        <rFont val="ＭＳ Ｐゴシック"/>
        <family val="3"/>
        <charset val="128"/>
      </rPr>
      <t>の計数はそのまま残しておき、</t>
    </r>
    <rPh sb="1" eb="3">
      <t>リノウ</t>
    </rPh>
    <rPh sb="3" eb="4">
      <t>マタ</t>
    </rPh>
    <rPh sb="5" eb="6">
      <t>ナン</t>
    </rPh>
    <rPh sb="9" eb="11">
      <t>リユウ</t>
    </rPh>
    <rPh sb="14" eb="15">
      <t>ショウ</t>
    </rPh>
    <rPh sb="20" eb="21">
      <t>トウ</t>
    </rPh>
    <rPh sb="21" eb="23">
      <t>タイサク</t>
    </rPh>
    <rPh sb="23" eb="25">
      <t>スイシン</t>
    </rPh>
    <rPh sb="25" eb="27">
      <t>ケイカク</t>
    </rPh>
    <rPh sb="29" eb="31">
      <t>リダツ</t>
    </rPh>
    <rPh sb="33" eb="35">
      <t>バアイ</t>
    </rPh>
    <rPh sb="38" eb="40">
      <t>オンシツ</t>
    </rPh>
    <rPh sb="40" eb="42">
      <t>メンセキ</t>
    </rPh>
    <rPh sb="42" eb="43">
      <t>オヨ</t>
    </rPh>
    <rPh sb="44" eb="46">
      <t>ネンユ</t>
    </rPh>
    <rPh sb="46" eb="49">
      <t>シヨウリョウ</t>
    </rPh>
    <rPh sb="50" eb="52">
      <t>ゲンザイ</t>
    </rPh>
    <rPh sb="52" eb="53">
      <t>ラン</t>
    </rPh>
    <phoneticPr fontId="8"/>
  </si>
  <si>
    <t>目標欄は「０」にすること。</t>
    <phoneticPr fontId="8"/>
  </si>
  <si>
    <t>小計</t>
    <rPh sb="0" eb="2">
      <t>ショウケイ</t>
    </rPh>
    <phoneticPr fontId="1"/>
  </si>
  <si>
    <t>！数式が崩れますので、行が足りない場合は間に挿入して追加してください</t>
    <phoneticPr fontId="1"/>
  </si>
  <si>
    <t>件数合計</t>
    <rPh sb="0" eb="4">
      <t>ケンスウゴウケイ</t>
    </rPh>
    <phoneticPr fontId="1"/>
  </si>
  <si>
    <t>＜燃料使用量：現在値＞(Ａ重油換算後)</t>
    <rPh sb="1" eb="3">
      <t>ネンリョウ</t>
    </rPh>
    <rPh sb="3" eb="6">
      <t>シヨウリョウ</t>
    </rPh>
    <rPh sb="7" eb="10">
      <t>ゲンザイチ</t>
    </rPh>
    <rPh sb="15" eb="18">
      <t>カンサンゴ</t>
    </rPh>
    <phoneticPr fontId="1"/>
  </si>
  <si>
    <t>＜積立単価＞</t>
    <rPh sb="1" eb="3">
      <t>ツミタテ</t>
    </rPh>
    <rPh sb="3" eb="5">
      <t>タンカ</t>
    </rPh>
    <phoneticPr fontId="1"/>
  </si>
  <si>
    <t>＜交付額＞</t>
    <rPh sb="1" eb="4">
      <t>コウフガク</t>
    </rPh>
    <phoneticPr fontId="1"/>
  </si>
  <si>
    <t>＜燃料使用量：目標＞(Ａ重油換算後)</t>
    <rPh sb="1" eb="3">
      <t>ネンリョウ</t>
    </rPh>
    <rPh sb="3" eb="6">
      <t>シヨウリョウ</t>
    </rPh>
    <rPh sb="7" eb="9">
      <t>モクヒョウ</t>
    </rPh>
    <phoneticPr fontId="1"/>
  </si>
  <si>
    <t>補填金合計</t>
    <rPh sb="0" eb="3">
      <t>ホテンキン</t>
    </rPh>
    <rPh sb="3" eb="5">
      <t>ゴウケイ</t>
    </rPh>
    <phoneticPr fontId="1"/>
  </si>
  <si>
    <t>ＬＮＧ</t>
  </si>
  <si>
    <t>Ａ重油</t>
  </si>
  <si>
    <t>経営温室面積（a）</t>
    <rPh sb="0" eb="2">
      <t>ケイエイ</t>
    </rPh>
    <rPh sb="2" eb="4">
      <t>オンシツ</t>
    </rPh>
    <rPh sb="4" eb="6">
      <t>メンセキ</t>
    </rPh>
    <phoneticPr fontId="1"/>
  </si>
  <si>
    <t>うち
Ａ重油</t>
    <rPh sb="3" eb="6">
      <t>アジュウユ</t>
    </rPh>
    <phoneticPr fontId="1"/>
  </si>
  <si>
    <t>うち
灯油</t>
    <rPh sb="3" eb="5">
      <t>トウユ</t>
    </rPh>
    <phoneticPr fontId="1"/>
  </si>
  <si>
    <t>うち
ＬＰガス</t>
    <phoneticPr fontId="1"/>
  </si>
  <si>
    <t>うち
ＬＮＧ</t>
    <phoneticPr fontId="1"/>
  </si>
  <si>
    <t>7年4月分</t>
    <rPh sb="1" eb="2">
      <t>ネン</t>
    </rPh>
    <rPh sb="3" eb="4">
      <t>ガツ</t>
    </rPh>
    <rPh sb="4" eb="5">
      <t>ブン</t>
    </rPh>
    <phoneticPr fontId="8"/>
  </si>
  <si>
    <t>Ｒ７</t>
    <phoneticPr fontId="1"/>
  </si>
  <si>
    <t>Ｒ８</t>
    <phoneticPr fontId="1"/>
  </si>
  <si>
    <t>省エネ設備・生産性向上設備導入計画</t>
    <rPh sb="0" eb="1">
      <t>ショウ</t>
    </rPh>
    <rPh sb="3" eb="5">
      <t>セツビ</t>
    </rPh>
    <rPh sb="6" eb="9">
      <t>セイサンセイ</t>
    </rPh>
    <rPh sb="9" eb="11">
      <t>コウジョウ</t>
    </rPh>
    <rPh sb="11" eb="13">
      <t>セツビ</t>
    </rPh>
    <rPh sb="13" eb="15">
      <t>ドウニュウ</t>
    </rPh>
    <rPh sb="15" eb="17">
      <t>ケイカク</t>
    </rPh>
    <phoneticPr fontId="1"/>
  </si>
  <si>
    <t>電気ヒートポンプ導入状況</t>
    <rPh sb="0" eb="2">
      <t>デンキ</t>
    </rPh>
    <rPh sb="8" eb="10">
      <t>ドウニュウ</t>
    </rPh>
    <rPh sb="10" eb="12">
      <t>ジョウキョウ</t>
    </rPh>
    <phoneticPr fontId="1"/>
  </si>
  <si>
    <t>ガスヒートポンプ導入状況</t>
    <rPh sb="8" eb="10">
      <t>ドウニュウ</t>
    </rPh>
    <rPh sb="10" eb="12">
      <t>ジョウキョウ</t>
    </rPh>
    <phoneticPr fontId="1"/>
  </si>
  <si>
    <t>その他の省エネ設備・生産性向上設備</t>
    <rPh sb="2" eb="3">
      <t>タ</t>
    </rPh>
    <rPh sb="4" eb="5">
      <t>ショウ</t>
    </rPh>
    <rPh sb="7" eb="9">
      <t>セツビ</t>
    </rPh>
    <rPh sb="10" eb="15">
      <t>セイサンセイコウジョウ</t>
    </rPh>
    <rPh sb="15" eb="17">
      <t>セツビ</t>
    </rPh>
    <phoneticPr fontId="1"/>
  </si>
  <si>
    <t>導入済</t>
    <rPh sb="0" eb="3">
      <t>ドウニュウズミ</t>
    </rPh>
    <phoneticPr fontId="1"/>
  </si>
  <si>
    <t>導入予定</t>
    <rPh sb="0" eb="4">
      <t>ドウニュウヨテイ</t>
    </rPh>
    <phoneticPr fontId="1"/>
  </si>
  <si>
    <t>台数</t>
  </si>
  <si>
    <t>温室面積
(a)</t>
    <rPh sb="0" eb="4">
      <t>オンシツメンセキ</t>
    </rPh>
    <phoneticPr fontId="1"/>
  </si>
  <si>
    <t>台数</t>
    <rPh sb="0" eb="2">
      <t>ダイスウ</t>
    </rPh>
    <phoneticPr fontId="1"/>
  </si>
  <si>
    <t>事業年度</t>
    <rPh sb="0" eb="4">
      <t>ジギョウネンド</t>
    </rPh>
    <phoneticPr fontId="1"/>
  </si>
  <si>
    <t>設備名</t>
    <rPh sb="0" eb="2">
      <t>セツビ</t>
    </rPh>
    <rPh sb="2" eb="3">
      <t>メイ</t>
    </rPh>
    <phoneticPr fontId="1"/>
  </si>
  <si>
    <t>現状</t>
    <rPh sb="0" eb="2">
      <t>ゲンジョウ</t>
    </rPh>
    <phoneticPr fontId="1"/>
  </si>
  <si>
    <t>導入後</t>
    <rPh sb="0" eb="3">
      <t>ドウニュウゴ</t>
    </rPh>
    <phoneticPr fontId="1"/>
  </si>
  <si>
    <t>灯油</t>
  </si>
  <si>
    <t>合計</t>
  </si>
  <si>
    <t>年間燃料購入
実績</t>
    <rPh sb="0" eb="2">
      <t>ネンカン</t>
    </rPh>
    <phoneticPr fontId="1"/>
  </si>
  <si>
    <t>〃</t>
  </si>
  <si>
    <t>Ｒ７</t>
  </si>
  <si>
    <t>○○研究会</t>
    <rPh sb="2" eb="5">
      <t>ケンキュウカイ</t>
    </rPh>
    <phoneticPr fontId="1"/>
  </si>
  <si>
    <t>代表取締役</t>
    <rPh sb="0" eb="2">
      <t>ダイヒョウ</t>
    </rPh>
    <rPh sb="2" eb="5">
      <t>トリシマリヤク</t>
    </rPh>
    <phoneticPr fontId="1"/>
  </si>
  <si>
    <t>栃木　次郎</t>
    <rPh sb="0" eb="2">
      <t>トチギ</t>
    </rPh>
    <rPh sb="3" eb="5">
      <t>ジロウ</t>
    </rPh>
    <phoneticPr fontId="1"/>
  </si>
  <si>
    <t>320-8501</t>
    <phoneticPr fontId="1"/>
  </si>
  <si>
    <t>宇都宮市塙田1-1-20</t>
    <rPh sb="0" eb="4">
      <t>ウツノミヤシ</t>
    </rPh>
    <rPh sb="4" eb="6">
      <t>ハナワダ</t>
    </rPh>
    <phoneticPr fontId="1"/>
  </si>
  <si>
    <t>○○　太郎</t>
    <rPh sb="3" eb="5">
      <t>タロウ</t>
    </rPh>
    <phoneticPr fontId="1"/>
  </si>
  <si>
    <t>宇都宮市○○</t>
    <rPh sb="0" eb="4">
      <t>ウツノミヤシ</t>
    </rPh>
    <phoneticPr fontId="1"/>
  </si>
  <si>
    <t>バラ</t>
    <phoneticPr fontId="1"/>
  </si>
  <si>
    <t>○○　次郎</t>
    <rPh sb="3" eb="5">
      <t>ジロウ</t>
    </rPh>
    <phoneticPr fontId="1"/>
  </si>
  <si>
    <t>○○　三郎</t>
    <rPh sb="3" eb="5">
      <t>サブロウ</t>
    </rPh>
    <phoneticPr fontId="1"/>
  </si>
  <si>
    <t>ユリ</t>
    <phoneticPr fontId="1"/>
  </si>
  <si>
    <t>キク</t>
    <phoneticPr fontId="1"/>
  </si>
  <si>
    <t>Ｒ６</t>
  </si>
  <si>
    <t>循環扇</t>
    <rPh sb="0" eb="2">
      <t>ジュンカン</t>
    </rPh>
    <rPh sb="2" eb="3">
      <t>オウギ</t>
    </rPh>
    <phoneticPr fontId="2"/>
  </si>
  <si>
    <t>変温管理方法に取り組み、燃油消費削減を行う</t>
    <rPh sb="0" eb="2">
      <t>ヘンオン</t>
    </rPh>
    <rPh sb="2" eb="4">
      <t>カンリ</t>
    </rPh>
    <rPh sb="4" eb="6">
      <t>ホウホウ</t>
    </rPh>
    <rPh sb="7" eb="8">
      <t>ト</t>
    </rPh>
    <rPh sb="9" eb="10">
      <t>ク</t>
    </rPh>
    <rPh sb="12" eb="14">
      <t>ネンユ</t>
    </rPh>
    <rPh sb="14" eb="16">
      <t>ショウヒ</t>
    </rPh>
    <rPh sb="16" eb="18">
      <t>サクゲン</t>
    </rPh>
    <rPh sb="19" eb="20">
      <t>オコナ</t>
    </rPh>
    <phoneticPr fontId="1"/>
  </si>
  <si>
    <t>省エネ設備の導入による燃油使用量削減</t>
    <rPh sb="0" eb="1">
      <t>ショウ</t>
    </rPh>
    <rPh sb="3" eb="5">
      <t>セツビ</t>
    </rPh>
    <rPh sb="6" eb="8">
      <t>ドウニュウ</t>
    </rPh>
    <rPh sb="11" eb="13">
      <t>ネンユ</t>
    </rPh>
    <rPh sb="13" eb="16">
      <t>シヨウリョウ</t>
    </rPh>
    <rPh sb="16" eb="18">
      <t>サクゲン</t>
    </rPh>
    <phoneticPr fontId="1"/>
  </si>
  <si>
    <t>カーテン張替、多層化</t>
    <rPh sb="4" eb="5">
      <t>ハ</t>
    </rPh>
    <rPh sb="5" eb="6">
      <t>カ</t>
    </rPh>
    <rPh sb="7" eb="10">
      <t>タソウカ</t>
    </rPh>
    <phoneticPr fontId="1"/>
  </si>
  <si>
    <t>省エネ特例</t>
    <rPh sb="0" eb="1">
      <t>ショウ</t>
    </rPh>
    <rPh sb="3" eb="5">
      <t>トクレイ</t>
    </rPh>
    <phoneticPr fontId="1"/>
  </si>
  <si>
    <t>省エネ特例の適用</t>
    <rPh sb="0" eb="1">
      <t>ショウ</t>
    </rPh>
    <rPh sb="3" eb="5">
      <t>トクレイ</t>
    </rPh>
    <rPh sb="6" eb="8">
      <t>テキヨウ</t>
    </rPh>
    <phoneticPr fontId="1"/>
  </si>
  <si>
    <t>省エネルギー等対策推進計画期間
※事業期間(3年間）を記入
例:R7～R9</t>
    <rPh sb="18" eb="20">
      <t>ジギョウ</t>
    </rPh>
    <rPh sb="20" eb="22">
      <t>キカン</t>
    </rPh>
    <rPh sb="24" eb="26">
      <t>ネンカン</t>
    </rPh>
    <rPh sb="28" eb="30">
      <t>キニュウ</t>
    </rPh>
    <rPh sb="32" eb="33">
      <t>レイ</t>
    </rPh>
    <phoneticPr fontId="1"/>
  </si>
  <si>
    <t>R7積立金額
（円）</t>
    <rPh sb="2" eb="4">
      <t>ツミタテ</t>
    </rPh>
    <rPh sb="4" eb="6">
      <t>キンガク</t>
    </rPh>
    <rPh sb="8" eb="9">
      <t>エン</t>
    </rPh>
    <phoneticPr fontId="1"/>
  </si>
  <si>
    <t>R6末残高
（円）
①</t>
    <rPh sb="2" eb="3">
      <t>マツ</t>
    </rPh>
    <rPh sb="3" eb="5">
      <t>ザンダカ</t>
    </rPh>
    <rPh sb="7" eb="8">
      <t>エン</t>
    </rPh>
    <phoneticPr fontId="1"/>
  </si>
  <si>
    <t>R7事業年度　施設園芸セーフティネット構築事業管理シート(補填金交付）</t>
    <rPh sb="2" eb="6">
      <t>ジギョウネンド</t>
    </rPh>
    <rPh sb="7" eb="9">
      <t>シセツ</t>
    </rPh>
    <rPh sb="9" eb="11">
      <t>エンゲイ</t>
    </rPh>
    <rPh sb="19" eb="23">
      <t>コウチクジギョウ</t>
    </rPh>
    <rPh sb="23" eb="25">
      <t>カンリ</t>
    </rPh>
    <rPh sb="29" eb="32">
      <t>ホテンキン</t>
    </rPh>
    <rPh sb="32" eb="34">
      <t>コウフ</t>
    </rPh>
    <phoneticPr fontId="1"/>
  </si>
  <si>
    <r>
      <t>・Ｒ</t>
    </r>
    <r>
      <rPr>
        <sz val="11"/>
        <color rgb="FFFF0000"/>
        <rFont val="ＭＳ Ｐゴシック"/>
        <family val="3"/>
        <charset val="128"/>
      </rPr>
      <t>5</t>
    </r>
    <r>
      <rPr>
        <sz val="11"/>
        <rFont val="ＭＳ Ｐゴシック"/>
        <family val="3"/>
        <charset val="128"/>
      </rPr>
      <t>又はＲ</t>
    </r>
    <r>
      <rPr>
        <sz val="11"/>
        <color rgb="FFFF0000"/>
        <rFont val="ＭＳ Ｐゴシック"/>
        <family val="3"/>
        <charset val="128"/>
      </rPr>
      <t>6</t>
    </r>
    <r>
      <rPr>
        <sz val="11"/>
        <rFont val="ＭＳ Ｐゴシック"/>
        <family val="3"/>
        <charset val="128"/>
      </rPr>
      <t>事業年度から参加した農家で離農以外の理由で解約等を行った場合にあっては、温室面積、燃料使用量及び生産量欄は、解約前の計数をそのまま残して</t>
    </r>
    <rPh sb="3" eb="4">
      <t>マタ</t>
    </rPh>
    <rPh sb="7" eb="11">
      <t>ジギョウネンド</t>
    </rPh>
    <rPh sb="13" eb="15">
      <t>サンカ</t>
    </rPh>
    <rPh sb="17" eb="19">
      <t>ノウカ</t>
    </rPh>
    <rPh sb="20" eb="22">
      <t>リノウ</t>
    </rPh>
    <rPh sb="22" eb="24">
      <t>イガイ</t>
    </rPh>
    <rPh sb="25" eb="27">
      <t>リユウ</t>
    </rPh>
    <rPh sb="28" eb="30">
      <t>カイヤク</t>
    </rPh>
    <rPh sb="30" eb="31">
      <t>トウ</t>
    </rPh>
    <rPh sb="32" eb="33">
      <t>オコナ</t>
    </rPh>
    <rPh sb="35" eb="37">
      <t>バアイ</t>
    </rPh>
    <rPh sb="43" eb="47">
      <t>オンシツメンセキ</t>
    </rPh>
    <rPh sb="48" eb="53">
      <t>ネンリョウシヨウリョウ</t>
    </rPh>
    <rPh sb="53" eb="54">
      <t>オヨ</t>
    </rPh>
    <rPh sb="55" eb="58">
      <t>セイサンリョウ</t>
    </rPh>
    <rPh sb="58" eb="59">
      <t>ラン</t>
    </rPh>
    <rPh sb="61" eb="64">
      <t>カイヤクマエ</t>
    </rPh>
    <rPh sb="65" eb="67">
      <t>ケイスウ</t>
    </rPh>
    <rPh sb="72" eb="73">
      <t>ノコ</t>
    </rPh>
    <phoneticPr fontId="8"/>
  </si>
  <si>
    <r>
      <t>・「追加等整理欄」は、</t>
    </r>
    <r>
      <rPr>
        <sz val="11"/>
        <color rgb="FFFF0000"/>
        <rFont val="ＭＳ 明朝"/>
        <family val="1"/>
        <charset val="128"/>
        <scheme val="minor"/>
      </rPr>
      <t>6</t>
    </r>
    <r>
      <rPr>
        <sz val="11"/>
        <color theme="1"/>
        <rFont val="ＭＳ 明朝"/>
        <family val="3"/>
        <charset val="128"/>
      </rPr>
      <t>事業年度中に契約更新済みの支援対象者に、</t>
    </r>
    <r>
      <rPr>
        <sz val="11"/>
        <color rgb="FFFF0000"/>
        <rFont val="ＭＳ 明朝"/>
        <family val="1"/>
        <charset val="128"/>
      </rPr>
      <t>7</t>
    </r>
    <r>
      <rPr>
        <sz val="11"/>
        <color theme="1"/>
        <rFont val="ＭＳ 明朝"/>
        <family val="3"/>
        <charset val="128"/>
      </rPr>
      <t>事業年度新規に追加する農家がある場合「追加」と記載。</t>
    </r>
    <r>
      <rPr>
        <sz val="11"/>
        <color theme="1"/>
        <rFont val="ＭＳ 明朝"/>
        <family val="2"/>
        <scheme val="minor"/>
      </rPr>
      <t>その他解約等の整理に活用。</t>
    </r>
    <rPh sb="2" eb="4">
      <t>ツイカ</t>
    </rPh>
    <rPh sb="4" eb="5">
      <t>トウ</t>
    </rPh>
    <rPh sb="5" eb="7">
      <t>セイリ</t>
    </rPh>
    <rPh sb="7" eb="8">
      <t>ラン</t>
    </rPh>
    <rPh sb="12" eb="14">
      <t>ジギョウ</t>
    </rPh>
    <rPh sb="14" eb="16">
      <t>ネンド</t>
    </rPh>
    <rPh sb="16" eb="17">
      <t>チュウ</t>
    </rPh>
    <rPh sb="18" eb="20">
      <t>ケイヤク</t>
    </rPh>
    <rPh sb="20" eb="22">
      <t>コウシン</t>
    </rPh>
    <rPh sb="22" eb="23">
      <t>ズ</t>
    </rPh>
    <rPh sb="25" eb="27">
      <t>シエン</t>
    </rPh>
    <rPh sb="27" eb="30">
      <t>タイショウシャ</t>
    </rPh>
    <rPh sb="33" eb="35">
      <t>ジギョウ</t>
    </rPh>
    <rPh sb="35" eb="37">
      <t>ネンド</t>
    </rPh>
    <rPh sb="37" eb="39">
      <t>シンキ</t>
    </rPh>
    <rPh sb="40" eb="42">
      <t>ツイカ</t>
    </rPh>
    <rPh sb="44" eb="46">
      <t>ノウカ</t>
    </rPh>
    <rPh sb="49" eb="51">
      <t>バアイ</t>
    </rPh>
    <rPh sb="52" eb="54">
      <t>ツイカ</t>
    </rPh>
    <rPh sb="56" eb="58">
      <t>キサイ</t>
    </rPh>
    <phoneticPr fontId="8"/>
  </si>
  <si>
    <t>Ｒ８</t>
  </si>
  <si>
    <t>Ｒ９</t>
  </si>
  <si>
    <t>Ｒ９</t>
    <phoneticPr fontId="1"/>
  </si>
  <si>
    <t>7年７月～９月
使用量</t>
    <rPh sb="1" eb="2">
      <t>ネン</t>
    </rPh>
    <rPh sb="3" eb="7">
      <t>ガツカラ9ガツ</t>
    </rPh>
    <rPh sb="8" eb="11">
      <t>シヨウリョウ</t>
    </rPh>
    <phoneticPr fontId="1"/>
  </si>
  <si>
    <t>7年10月分</t>
    <rPh sb="1" eb="2">
      <t>ネン</t>
    </rPh>
    <rPh sb="4" eb="5">
      <t>ガツ</t>
    </rPh>
    <rPh sb="5" eb="6">
      <t>ブン</t>
    </rPh>
    <phoneticPr fontId="8"/>
  </si>
  <si>
    <t>7年11月分</t>
    <rPh sb="1" eb="2">
      <t>ネン</t>
    </rPh>
    <rPh sb="4" eb="5">
      <t>ガツ</t>
    </rPh>
    <rPh sb="5" eb="6">
      <t>ブン</t>
    </rPh>
    <phoneticPr fontId="8"/>
  </si>
  <si>
    <t>7年12月分</t>
    <rPh sb="1" eb="2">
      <t>ネン</t>
    </rPh>
    <rPh sb="4" eb="5">
      <t>ガツ</t>
    </rPh>
    <rPh sb="5" eb="6">
      <t>ブン</t>
    </rPh>
    <phoneticPr fontId="8"/>
  </si>
  <si>
    <t>8年1月分</t>
    <rPh sb="1" eb="2">
      <t>ネン</t>
    </rPh>
    <rPh sb="3" eb="4">
      <t>ガツ</t>
    </rPh>
    <rPh sb="4" eb="5">
      <t>ブン</t>
    </rPh>
    <phoneticPr fontId="8"/>
  </si>
  <si>
    <t>8年2月分</t>
    <rPh sb="1" eb="2">
      <t>ネン</t>
    </rPh>
    <rPh sb="3" eb="4">
      <t>ガツ</t>
    </rPh>
    <rPh sb="4" eb="5">
      <t>ブン</t>
    </rPh>
    <phoneticPr fontId="8"/>
  </si>
  <si>
    <t>8年3月分</t>
    <rPh sb="1" eb="2">
      <t>ネン</t>
    </rPh>
    <rPh sb="3" eb="4">
      <t>ガツ</t>
    </rPh>
    <rPh sb="4" eb="5">
      <t>ブン</t>
    </rPh>
    <phoneticPr fontId="8"/>
  </si>
  <si>
    <t>8年5月分</t>
    <rPh sb="1" eb="2">
      <t>ネン</t>
    </rPh>
    <rPh sb="3" eb="4">
      <t>ガツ</t>
    </rPh>
    <rPh sb="4" eb="5">
      <t>ブン</t>
    </rPh>
    <phoneticPr fontId="8"/>
  </si>
  <si>
    <t>8年6月分</t>
    <rPh sb="1" eb="2">
      <t>ネン</t>
    </rPh>
    <rPh sb="3" eb="4">
      <t>ガツ</t>
    </rPh>
    <rPh sb="4" eb="5">
      <t>ブン</t>
    </rPh>
    <phoneticPr fontId="8"/>
  </si>
  <si>
    <t>8年6月</t>
    <rPh sb="1" eb="2">
      <t>ネン</t>
    </rPh>
    <rPh sb="3" eb="4">
      <t>ガツ</t>
    </rPh>
    <phoneticPr fontId="8"/>
  </si>
  <si>
    <t>8年5月</t>
    <rPh sb="1" eb="2">
      <t>ネン</t>
    </rPh>
    <rPh sb="3" eb="4">
      <t>ガツ</t>
    </rPh>
    <phoneticPr fontId="8"/>
  </si>
  <si>
    <t>8年4月</t>
    <rPh sb="1" eb="2">
      <t>ネン</t>
    </rPh>
    <rPh sb="3" eb="4">
      <t>ガツ</t>
    </rPh>
    <phoneticPr fontId="8"/>
  </si>
  <si>
    <t>8年3月</t>
    <rPh sb="1" eb="2">
      <t>ネン</t>
    </rPh>
    <rPh sb="3" eb="4">
      <t>ガツ</t>
    </rPh>
    <phoneticPr fontId="8"/>
  </si>
  <si>
    <t>8年2月</t>
    <rPh sb="1" eb="2">
      <t>ネン</t>
    </rPh>
    <rPh sb="3" eb="4">
      <t>ガツ</t>
    </rPh>
    <phoneticPr fontId="8"/>
  </si>
  <si>
    <t>8年1月</t>
    <rPh sb="1" eb="2">
      <t>ネン</t>
    </rPh>
    <rPh sb="3" eb="4">
      <t>ガツ</t>
    </rPh>
    <phoneticPr fontId="8"/>
  </si>
  <si>
    <t>7年12月</t>
    <rPh sb="1" eb="2">
      <t>ネン</t>
    </rPh>
    <rPh sb="4" eb="5">
      <t>ガツ</t>
    </rPh>
    <phoneticPr fontId="8"/>
  </si>
  <si>
    <t>7年11月</t>
    <rPh sb="1" eb="2">
      <t>ネン</t>
    </rPh>
    <rPh sb="4" eb="5">
      <t>ガツ</t>
    </rPh>
    <phoneticPr fontId="8"/>
  </si>
  <si>
    <t>7年10月</t>
    <rPh sb="3" eb="4">
      <t>ガツ</t>
    </rPh>
    <phoneticPr fontId="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</si>
</sst>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4">
    <numFmt numFmtId="176" formatCode="#,##0_);[Red]\(#,##0\)"/>
    <numFmt numFmtId="177" formatCode="#,##0.00_ "/>
    <numFmt numFmtId="178" formatCode="0.00_ "/>
    <numFmt numFmtId="179" formatCode="#,##0_ "/>
    <numFmt numFmtId="180" formatCode="#,##0.00_);[Red]\(#,##0.00\)"/>
    <numFmt numFmtId="181" formatCode="#,##0.0_);[Red]\(#,##0.0\)"/>
    <numFmt numFmtId="182" formatCode="#,##0.0_&quot;&quot;円&quot;&quot;/L&quot;\ "/>
    <numFmt numFmtId="183" formatCode="#,##0.0_&quot;&quot;円&quot;&quot;/kg&quot;\ "/>
    <numFmt numFmtId="184" formatCode="#,##0.0_&quot;&quot;円&quot;&quot;/㎥&quot;\ "/>
    <numFmt numFmtId="185" formatCode="0.0_ "/>
    <numFmt numFmtId="186" formatCode="0.0"/>
    <numFmt numFmtId="187" formatCode="0&quot;月&quot;"/>
    <numFmt numFmtId="188" formatCode="&quot;R&quot;0"/>
    <numFmt numFmtId="189" formatCode="#,##0.00_ ;[Red]\-#,##0.00\ "/>
  </numFmts>
  <fonts count="44">
    <font>
      <sz val="11"/>
      <color theme="1"/>
      <name val="ＭＳ 明朝"/>
      <family val="2"/>
      <scheme val="minor"/>
    </font>
    <font>
      <sz val="6"/>
      <name val="ＭＳ 明朝"/>
      <family val="3"/>
      <charset val="128"/>
      <scheme val="minor"/>
    </font>
    <font>
      <b/>
      <sz val="14"/>
      <color theme="1"/>
      <name val="ＭＳ 明朝"/>
      <family val="3"/>
      <charset val="128"/>
      <scheme val="minor"/>
    </font>
    <font>
      <sz val="11"/>
      <color theme="1"/>
      <name val="ＭＳ 明朝"/>
      <family val="2"/>
      <scheme val="minor"/>
    </font>
    <font>
      <b/>
      <sz val="22"/>
      <color theme="1"/>
      <name val="ＭＳ 明朝"/>
      <family val="3"/>
      <charset val="128"/>
      <scheme val="minor"/>
    </font>
    <font>
      <b/>
      <sz val="9"/>
      <color indexed="81"/>
      <name val="MS P ゴシック"/>
      <family val="3"/>
      <charset val="128"/>
    </font>
    <font>
      <sz val="11"/>
      <color rgb="FFC00000"/>
      <name val="ＭＳ 明朝"/>
      <family val="2"/>
      <scheme val="minor"/>
    </font>
    <font>
      <sz val="11"/>
      <color rgb="FFC00000"/>
      <name val="ＭＳ 明朝"/>
      <family val="3"/>
      <charset val="128"/>
      <scheme val="minor"/>
    </font>
    <font>
      <sz val="6"/>
      <name val="ＭＳ Ｐゴシック"/>
      <family val="3"/>
      <charset val="128"/>
    </font>
    <font>
      <sz val="11"/>
      <color theme="1"/>
      <name val="ＭＳ 明朝"/>
      <family val="3"/>
      <charset val="128"/>
      <scheme val="minor"/>
    </font>
    <font>
      <sz val="11"/>
      <color rgb="FFFF0000"/>
      <name val="ＭＳ 明朝"/>
      <family val="3"/>
      <charset val="128"/>
      <scheme val="minor"/>
    </font>
    <font>
      <sz val="11"/>
      <color theme="1"/>
      <name val="ＭＳ Ｐゴシック"/>
      <family val="3"/>
      <charset val="128"/>
    </font>
    <font>
      <u/>
      <sz val="11"/>
      <color theme="1"/>
      <name val="ＭＳ Ｐゴシック"/>
      <family val="3"/>
      <charset val="128"/>
    </font>
    <font>
      <b/>
      <u/>
      <sz val="11"/>
      <color theme="1"/>
      <name val="ＭＳ Ｐゴシック"/>
      <family val="3"/>
      <charset val="128"/>
    </font>
    <font>
      <b/>
      <sz val="11"/>
      <color theme="1"/>
      <name val="ＭＳ 明朝"/>
      <family val="3"/>
      <charset val="128"/>
      <scheme val="minor"/>
    </font>
    <font>
      <sz val="11"/>
      <name val="ＭＳ 明朝"/>
      <family val="3"/>
      <charset val="128"/>
      <scheme val="minor"/>
    </font>
    <font>
      <sz val="8"/>
      <color theme="1"/>
      <name val="ＭＳ 明朝"/>
      <family val="3"/>
      <charset val="128"/>
      <scheme val="minor"/>
    </font>
    <font>
      <sz val="14"/>
      <color rgb="FFC00000"/>
      <name val="ＭＳ 明朝"/>
      <family val="2"/>
      <scheme val="minor"/>
    </font>
    <font>
      <sz val="14"/>
      <color rgb="FFC00000"/>
      <name val="ＭＳ 明朝"/>
      <family val="3"/>
      <charset val="128"/>
      <scheme val="minor"/>
    </font>
    <font>
      <sz val="14"/>
      <color theme="1"/>
      <name val="ＭＳ 明朝"/>
      <family val="2"/>
      <scheme val="minor"/>
    </font>
    <font>
      <sz val="14"/>
      <color theme="1"/>
      <name val="ＭＳ 明朝"/>
      <family val="3"/>
      <charset val="128"/>
      <scheme val="minor"/>
    </font>
    <font>
      <sz val="10"/>
      <color theme="1"/>
      <name val="Meiryo UI"/>
      <family val="2"/>
      <charset val="128"/>
    </font>
    <font>
      <sz val="11"/>
      <name val="ＭＳ 明朝"/>
      <family val="1"/>
      <charset val="128"/>
      <scheme val="minor"/>
    </font>
    <font>
      <b/>
      <sz val="11"/>
      <name val="ＭＳ 明朝"/>
      <family val="1"/>
      <charset val="128"/>
      <scheme val="minor"/>
    </font>
    <font>
      <sz val="10"/>
      <name val="ＭＳ 明朝"/>
      <family val="1"/>
      <charset val="128"/>
      <scheme val="minor"/>
    </font>
    <font>
      <sz val="9"/>
      <name val="ＭＳ 明朝"/>
      <family val="1"/>
      <charset val="128"/>
      <scheme val="minor"/>
    </font>
    <font>
      <sz val="11"/>
      <color indexed="81"/>
      <name val="MS P ゴシック"/>
      <family val="3"/>
      <charset val="128"/>
    </font>
    <font>
      <sz val="14"/>
      <color indexed="81"/>
      <name val="MS P ゴシック"/>
      <family val="3"/>
      <charset val="128"/>
    </font>
    <font>
      <b/>
      <sz val="22"/>
      <color rgb="FFC00000"/>
      <name val="ＭＳ 明朝"/>
      <family val="3"/>
      <charset val="128"/>
      <scheme val="minor"/>
    </font>
    <font>
      <sz val="11"/>
      <color indexed="81"/>
      <name val="ＭＳ 明朝"/>
      <family val="1"/>
      <charset val="128"/>
    </font>
    <font>
      <b/>
      <sz val="11"/>
      <color rgb="FFFF0000"/>
      <name val="ＭＳ 明朝"/>
      <family val="3"/>
      <charset val="128"/>
      <scheme val="minor"/>
    </font>
    <font>
      <sz val="11"/>
      <name val="ＭＳ 明朝"/>
      <family val="2"/>
      <scheme val="minor"/>
    </font>
    <font>
      <sz val="8"/>
      <color theme="1"/>
      <name val="ＭＳ 明朝"/>
      <family val="2"/>
      <scheme val="minor"/>
    </font>
    <font>
      <sz val="11"/>
      <name val="ＭＳ Ｐゴシック"/>
      <family val="3"/>
      <charset val="128"/>
    </font>
    <font>
      <sz val="22"/>
      <name val="ＭＳ 明朝"/>
      <family val="1"/>
      <charset val="128"/>
      <scheme val="minor"/>
    </font>
    <font>
      <sz val="14"/>
      <name val="ＭＳ 明朝"/>
      <family val="1"/>
      <charset val="128"/>
      <scheme val="minor"/>
    </font>
    <font>
      <sz val="9"/>
      <color indexed="81"/>
      <name val="MS P ゴシック"/>
      <family val="3"/>
      <charset val="128"/>
    </font>
    <font>
      <sz val="10"/>
      <color theme="1"/>
      <name val="ＭＳ 明朝"/>
      <family val="3"/>
      <charset val="128"/>
      <scheme val="minor"/>
    </font>
    <font>
      <sz val="11"/>
      <color rgb="FFFF0000"/>
      <name val="ＭＳ 明朝"/>
      <family val="2"/>
      <scheme val="minor"/>
    </font>
    <font>
      <sz val="11"/>
      <color theme="1"/>
      <name val="ＭＳ 明朝"/>
      <family val="3"/>
      <charset val="128"/>
    </font>
    <font>
      <sz val="11"/>
      <color rgb="FFFF0000"/>
      <name val="ＭＳ Ｐゴシック"/>
      <family val="3"/>
      <charset val="128"/>
    </font>
    <font>
      <sz val="11"/>
      <color rgb="FFFF0000"/>
      <name val="ＭＳ 明朝"/>
      <family val="1"/>
      <charset val="128"/>
      <scheme val="minor"/>
    </font>
    <font>
      <sz val="11"/>
      <color rgb="FFFF0000"/>
      <name val="ＭＳ 明朝"/>
      <family val="1"/>
      <charset val="128"/>
    </font>
    <font>
      <b/>
      <sz val="11"/>
      <color indexed="81"/>
      <name val="MS P ゴシック"/>
      <family val="3"/>
      <charset val="128"/>
    </font>
  </fonts>
  <fills count="12">
    <fill>
      <patternFill patternType="none"/>
    </fill>
    <fill>
      <patternFill patternType="gray125"/>
    </fill>
    <fill>
      <patternFill patternType="solid">
        <fgColor theme="4" tint="0.79998168889431442"/>
        <bgColor indexed="64"/>
      </patternFill>
    </fill>
    <fill>
      <patternFill patternType="solid">
        <fgColor theme="5" tint="0.79998168889431442"/>
        <bgColor indexed="64"/>
      </patternFill>
    </fill>
    <fill>
      <patternFill patternType="solid">
        <fgColor theme="9" tint="0.79998168889431442"/>
        <bgColor indexed="64"/>
      </patternFill>
    </fill>
    <fill>
      <patternFill patternType="solid">
        <fgColor theme="0" tint="-4.9989318521683403E-2"/>
        <bgColor indexed="64"/>
      </patternFill>
    </fill>
    <fill>
      <patternFill patternType="solid">
        <fgColor rgb="FFCCFFFF"/>
        <bgColor indexed="64"/>
      </patternFill>
    </fill>
    <fill>
      <patternFill patternType="solid">
        <fgColor theme="7" tint="0.79998168889431442"/>
        <bgColor indexed="64"/>
      </patternFill>
    </fill>
    <fill>
      <patternFill patternType="solid">
        <fgColor theme="3" tint="0.79998168889431442"/>
        <bgColor indexed="64"/>
      </patternFill>
    </fill>
    <fill>
      <patternFill patternType="solid">
        <fgColor rgb="FFFFFF00"/>
        <bgColor indexed="64"/>
      </patternFill>
    </fill>
    <fill>
      <patternFill patternType="solid">
        <fgColor theme="5" tint="0.59999389629810485"/>
        <bgColor indexed="64"/>
      </patternFill>
    </fill>
    <fill>
      <patternFill patternType="solid">
        <fgColor rgb="FFF8CBAD"/>
        <bgColor indexed="64"/>
      </patternFill>
    </fill>
  </fills>
  <borders count="6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style="thin">
        <color indexed="64"/>
      </right>
      <top style="thin">
        <color indexed="64"/>
      </top>
      <bottom/>
      <diagonal/>
    </border>
    <border>
      <left style="thin">
        <color indexed="64"/>
      </left>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bottom style="thin">
        <color indexed="64"/>
      </bottom>
      <diagonal/>
    </border>
    <border>
      <left style="thin">
        <color indexed="64"/>
      </left>
      <right/>
      <top style="medium">
        <color indexed="64"/>
      </top>
      <bottom style="medium">
        <color indexed="64"/>
      </bottom>
      <diagonal/>
    </border>
    <border>
      <left/>
      <right/>
      <top style="medium">
        <color indexed="64"/>
      </top>
      <bottom style="medium">
        <color indexed="64"/>
      </bottom>
      <diagonal/>
    </border>
    <border>
      <left/>
      <right/>
      <top style="thin">
        <color indexed="64"/>
      </top>
      <bottom style="thin">
        <color indexed="64"/>
      </bottom>
      <diagonal/>
    </border>
    <border>
      <left/>
      <right/>
      <top style="thin">
        <color indexed="64"/>
      </top>
      <bottom/>
      <diagonal/>
    </border>
    <border>
      <left style="medium">
        <color indexed="64"/>
      </left>
      <right/>
      <top/>
      <bottom style="thin">
        <color indexed="64"/>
      </bottom>
      <diagonal/>
    </border>
    <border>
      <left style="thin">
        <color indexed="64"/>
      </left>
      <right/>
      <top/>
      <bottom/>
      <diagonal/>
    </border>
    <border>
      <left style="medium">
        <color indexed="64"/>
      </left>
      <right/>
      <top style="medium">
        <color indexed="64"/>
      </top>
      <bottom style="medium">
        <color indexed="64"/>
      </bottom>
      <diagonal/>
    </border>
    <border>
      <left/>
      <right style="thin">
        <color indexed="64"/>
      </right>
      <top style="medium">
        <color indexed="64"/>
      </top>
      <bottom style="medium">
        <color indexed="64"/>
      </bottom>
      <diagonal/>
    </border>
    <border>
      <left/>
      <right style="thin">
        <color indexed="64"/>
      </right>
      <top/>
      <bottom/>
      <diagonal/>
    </border>
    <border>
      <left style="medium">
        <color indexed="64"/>
      </left>
      <right/>
      <top style="medium">
        <color indexed="64"/>
      </top>
      <bottom/>
      <diagonal/>
    </border>
    <border>
      <left style="medium">
        <color indexed="64"/>
      </left>
      <right/>
      <top/>
      <bottom/>
      <diagonal/>
    </border>
    <border>
      <left style="medium">
        <color indexed="64"/>
      </left>
      <right style="thin">
        <color indexed="64"/>
      </right>
      <top/>
      <bottom/>
      <diagonal/>
    </border>
    <border>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style="thin">
        <color indexed="64"/>
      </top>
      <bottom style="thin">
        <color indexed="64"/>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right style="medium">
        <color indexed="64"/>
      </right>
      <top/>
      <bottom style="medium">
        <color indexed="64"/>
      </bottom>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style="medium">
        <color indexed="64"/>
      </left>
      <right/>
      <top/>
      <bottom style="medium">
        <color indexed="64"/>
      </bottom>
      <diagonal/>
    </border>
    <border>
      <left style="thin">
        <color indexed="64"/>
      </left>
      <right style="thin">
        <color indexed="64"/>
      </right>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double">
        <color indexed="64"/>
      </left>
      <right/>
      <top style="thin">
        <color indexed="64"/>
      </top>
      <bottom style="thin">
        <color indexed="64"/>
      </bottom>
      <diagonal/>
    </border>
    <border>
      <left style="double">
        <color indexed="64"/>
      </left>
      <right style="thin">
        <color indexed="64"/>
      </right>
      <top style="thin">
        <color indexed="64"/>
      </top>
      <bottom style="thin">
        <color indexed="64"/>
      </bottom>
      <diagonal/>
    </border>
    <border>
      <left style="double">
        <color indexed="64"/>
      </left>
      <right style="thin">
        <color indexed="64"/>
      </right>
      <top/>
      <bottom style="thin">
        <color indexed="64"/>
      </bottom>
      <diagonal/>
    </border>
    <border diagonalUp="1">
      <left style="double">
        <color indexed="64"/>
      </left>
      <right style="thin">
        <color indexed="64"/>
      </right>
      <top style="medium">
        <color indexed="64"/>
      </top>
      <bottom style="medium">
        <color indexed="64"/>
      </bottom>
      <diagonal style="thin">
        <color indexed="64"/>
      </diagonal>
    </border>
    <border>
      <left style="double">
        <color indexed="64"/>
      </left>
      <right style="thin">
        <color indexed="64"/>
      </right>
      <top/>
      <bottom style="medium">
        <color indexed="64"/>
      </bottom>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diagonalDown="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s>
  <cellStyleXfs count="7">
    <xf numFmtId="0" fontId="0" fillId="0" borderId="0"/>
    <xf numFmtId="38" fontId="3" fillId="0" borderId="0" applyFont="0" applyFill="0" applyBorder="0" applyAlignment="0" applyProtection="0">
      <alignment vertical="center"/>
    </xf>
    <xf numFmtId="9" fontId="3" fillId="0" borderId="0" applyFont="0" applyFill="0" applyBorder="0" applyAlignment="0" applyProtection="0">
      <alignment vertical="center"/>
    </xf>
    <xf numFmtId="0" fontId="9" fillId="0" borderId="0">
      <alignment vertical="center"/>
    </xf>
    <xf numFmtId="38" fontId="9" fillId="0" borderId="0" applyFont="0" applyFill="0" applyBorder="0" applyAlignment="0" applyProtection="0">
      <alignment vertical="center"/>
    </xf>
    <xf numFmtId="0" fontId="21" fillId="0" borderId="0">
      <alignment vertical="center"/>
    </xf>
    <xf numFmtId="9" fontId="3" fillId="0" borderId="0" applyFont="0" applyFill="0" applyBorder="0" applyAlignment="0" applyProtection="0">
      <alignment vertical="center"/>
    </xf>
  </cellStyleXfs>
  <cellXfs count="370">
    <xf numFmtId="0" fontId="0" fillId="0" borderId="0" xfId="0"/>
    <xf numFmtId="0" fontId="0" fillId="0" borderId="0" xfId="0" applyAlignment="1">
      <alignment horizontal="center" vertical="center" shrinkToFit="1"/>
    </xf>
    <xf numFmtId="9" fontId="0" fillId="0" borderId="0" xfId="0" applyNumberFormat="1" applyAlignment="1">
      <alignment horizontal="center" vertical="center" shrinkToFit="1"/>
    </xf>
    <xf numFmtId="0" fontId="0" fillId="0" borderId="0" xfId="0" applyAlignment="1">
      <alignment vertical="center" shrinkToFit="1"/>
    </xf>
    <xf numFmtId="0" fontId="2" fillId="0" borderId="0" xfId="0" applyFont="1" applyAlignment="1">
      <alignment horizontal="center" vertical="center" shrinkToFit="1"/>
    </xf>
    <xf numFmtId="38" fontId="0" fillId="0" borderId="0" xfId="1" applyFont="1" applyAlignment="1">
      <alignment vertical="center" shrinkToFit="1"/>
    </xf>
    <xf numFmtId="38" fontId="0" fillId="2" borderId="10" xfId="1" applyFont="1" applyFill="1" applyBorder="1" applyAlignment="1">
      <alignment horizontal="center" vertical="center" shrinkToFit="1"/>
    </xf>
    <xf numFmtId="38" fontId="0" fillId="2" borderId="7" xfId="1" applyFont="1" applyFill="1" applyBorder="1" applyAlignment="1">
      <alignment horizontal="center" vertical="center" shrinkToFit="1"/>
    </xf>
    <xf numFmtId="38" fontId="0" fillId="0" borderId="0" xfId="0" applyNumberFormat="1" applyAlignment="1">
      <alignment horizontal="center" vertical="center" shrinkToFit="1"/>
    </xf>
    <xf numFmtId="0" fontId="4" fillId="0" borderId="0" xfId="0" applyFont="1" applyAlignment="1">
      <alignment horizontal="center" vertical="center" shrinkToFit="1"/>
    </xf>
    <xf numFmtId="38" fontId="0" fillId="0" borderId="0" xfId="0" applyNumberFormat="1" applyAlignment="1">
      <alignment horizontal="right" vertical="center" shrinkToFit="1"/>
    </xf>
    <xf numFmtId="0" fontId="0" fillId="0" borderId="0" xfId="0" applyAlignment="1">
      <alignment horizontal="right" vertical="center" shrinkToFit="1"/>
    </xf>
    <xf numFmtId="0" fontId="6" fillId="0" borderId="0" xfId="0" applyFont="1" applyAlignment="1">
      <alignment horizontal="center" vertical="center" shrinkToFit="1"/>
    </xf>
    <xf numFmtId="9" fontId="7" fillId="0" borderId="0" xfId="2" applyFont="1" applyAlignment="1">
      <alignment horizontal="right" vertical="center" shrinkToFit="1"/>
    </xf>
    <xf numFmtId="0" fontId="7" fillId="0" borderId="0" xfId="0" applyFont="1" applyAlignment="1">
      <alignment horizontal="right" vertical="center" shrinkToFit="1"/>
    </xf>
    <xf numFmtId="38" fontId="7" fillId="0" borderId="0" xfId="1" applyFont="1" applyAlignment="1">
      <alignment vertical="center" shrinkToFit="1"/>
    </xf>
    <xf numFmtId="38" fontId="7" fillId="0" borderId="0" xfId="0" applyNumberFormat="1" applyFont="1" applyAlignment="1">
      <alignment horizontal="right" vertical="center" shrinkToFit="1"/>
    </xf>
    <xf numFmtId="0" fontId="0" fillId="3" borderId="9" xfId="0" applyFill="1" applyBorder="1" applyAlignment="1">
      <alignment horizontal="center" vertical="center" shrinkToFit="1"/>
    </xf>
    <xf numFmtId="0" fontId="0" fillId="3" borderId="27" xfId="0" applyFill="1" applyBorder="1" applyAlignment="1">
      <alignment horizontal="center" vertical="center" shrinkToFit="1"/>
    </xf>
    <xf numFmtId="0" fontId="0" fillId="3" borderId="8" xfId="0" applyFill="1" applyBorder="1" applyAlignment="1">
      <alignment horizontal="center" vertical="center" shrinkToFit="1"/>
    </xf>
    <xf numFmtId="0" fontId="0" fillId="3" borderId="29" xfId="0" applyFill="1" applyBorder="1" applyAlignment="1">
      <alignment horizontal="center" vertical="center" shrinkToFit="1"/>
    </xf>
    <xf numFmtId="0" fontId="0" fillId="3" borderId="0" xfId="0" applyFill="1" applyAlignment="1">
      <alignment horizontal="center" vertical="center" shrinkToFit="1"/>
    </xf>
    <xf numFmtId="0" fontId="0" fillId="3" borderId="32" xfId="0" applyFill="1" applyBorder="1" applyAlignment="1">
      <alignment horizontal="center" vertical="center" shrinkToFit="1"/>
    </xf>
    <xf numFmtId="9" fontId="0" fillId="3" borderId="29" xfId="2" applyFont="1" applyFill="1" applyBorder="1" applyAlignment="1">
      <alignment horizontal="center" vertical="center" shrinkToFit="1"/>
    </xf>
    <xf numFmtId="38" fontId="0" fillId="3" borderId="0" xfId="1" applyFont="1" applyFill="1" applyBorder="1" applyAlignment="1">
      <alignment horizontal="center" vertical="center" shrinkToFit="1"/>
    </xf>
    <xf numFmtId="38" fontId="0" fillId="3" borderId="32" xfId="1" applyFont="1" applyFill="1" applyBorder="1" applyAlignment="1">
      <alignment horizontal="center" vertical="center" shrinkToFit="1"/>
    </xf>
    <xf numFmtId="38" fontId="0" fillId="3" borderId="0" xfId="0" applyNumberFormat="1" applyFill="1" applyAlignment="1">
      <alignment horizontal="center" vertical="center" shrinkToFit="1"/>
    </xf>
    <xf numFmtId="38" fontId="0" fillId="3" borderId="32" xfId="0" applyNumberFormat="1" applyFill="1" applyBorder="1" applyAlignment="1">
      <alignment horizontal="center" vertical="center" shrinkToFit="1"/>
    </xf>
    <xf numFmtId="9" fontId="0" fillId="3" borderId="10" xfId="0" applyNumberFormat="1" applyFill="1" applyBorder="1" applyAlignment="1">
      <alignment horizontal="center" vertical="center" shrinkToFit="1"/>
    </xf>
    <xf numFmtId="38" fontId="0" fillId="3" borderId="7" xfId="0" applyNumberFormat="1" applyFill="1" applyBorder="1" applyAlignment="1">
      <alignment horizontal="center" vertical="center" shrinkToFit="1"/>
    </xf>
    <xf numFmtId="0" fontId="0" fillId="3" borderId="7" xfId="0" applyFill="1" applyBorder="1" applyAlignment="1">
      <alignment horizontal="center" vertical="center" shrinkToFit="1"/>
    </xf>
    <xf numFmtId="0" fontId="0" fillId="3" borderId="11" xfId="0" applyFill="1" applyBorder="1" applyAlignment="1">
      <alignment horizontal="center" vertical="center" shrinkToFit="1"/>
    </xf>
    <xf numFmtId="0" fontId="0" fillId="4" borderId="9" xfId="0" applyFill="1" applyBorder="1" applyAlignment="1">
      <alignment horizontal="center" vertical="center" shrinkToFit="1"/>
    </xf>
    <xf numFmtId="0" fontId="0" fillId="4" borderId="27" xfId="0" applyFill="1" applyBorder="1" applyAlignment="1">
      <alignment horizontal="center" vertical="center" shrinkToFit="1"/>
    </xf>
    <xf numFmtId="0" fontId="0" fillId="4" borderId="8" xfId="0" applyFill="1" applyBorder="1" applyAlignment="1">
      <alignment horizontal="center" vertical="center" shrinkToFit="1"/>
    </xf>
    <xf numFmtId="0" fontId="0" fillId="4" borderId="29" xfId="0" applyFill="1" applyBorder="1" applyAlignment="1">
      <alignment horizontal="center" vertical="center" shrinkToFit="1"/>
    </xf>
    <xf numFmtId="0" fontId="0" fillId="4" borderId="0" xfId="0" applyFill="1" applyAlignment="1">
      <alignment horizontal="center" vertical="center" shrinkToFit="1"/>
    </xf>
    <xf numFmtId="0" fontId="0" fillId="4" borderId="32" xfId="0" applyFill="1" applyBorder="1" applyAlignment="1">
      <alignment horizontal="center" vertical="center" shrinkToFit="1"/>
    </xf>
    <xf numFmtId="9" fontId="0" fillId="4" borderId="29" xfId="2" applyFont="1" applyFill="1" applyBorder="1" applyAlignment="1">
      <alignment horizontal="center" vertical="center" shrinkToFit="1"/>
    </xf>
    <xf numFmtId="38" fontId="0" fillId="4" borderId="0" xfId="1" applyFont="1" applyFill="1" applyBorder="1" applyAlignment="1">
      <alignment horizontal="center" vertical="center" shrinkToFit="1"/>
    </xf>
    <xf numFmtId="38" fontId="0" fillId="4" borderId="32" xfId="1" applyFont="1" applyFill="1" applyBorder="1" applyAlignment="1">
      <alignment horizontal="center" vertical="center" shrinkToFit="1"/>
    </xf>
    <xf numFmtId="38" fontId="0" fillId="4" borderId="0" xfId="0" applyNumberFormat="1" applyFill="1" applyAlignment="1">
      <alignment horizontal="center" vertical="center" shrinkToFit="1"/>
    </xf>
    <xf numFmtId="38" fontId="0" fillId="4" borderId="32" xfId="0" applyNumberFormat="1" applyFill="1" applyBorder="1" applyAlignment="1">
      <alignment horizontal="center" vertical="center" shrinkToFit="1"/>
    </xf>
    <xf numFmtId="9" fontId="0" fillId="4" borderId="10" xfId="0" applyNumberFormat="1" applyFill="1" applyBorder="1" applyAlignment="1">
      <alignment horizontal="center" vertical="center" shrinkToFit="1"/>
    </xf>
    <xf numFmtId="38" fontId="0" fillId="4" borderId="7" xfId="0" applyNumberFormat="1" applyFill="1" applyBorder="1" applyAlignment="1">
      <alignment horizontal="center" vertical="center" shrinkToFit="1"/>
    </xf>
    <xf numFmtId="0" fontId="0" fillId="4" borderId="7" xfId="0" applyFill="1" applyBorder="1" applyAlignment="1">
      <alignment horizontal="center" vertical="center" shrinkToFit="1"/>
    </xf>
    <xf numFmtId="0" fontId="0" fillId="4" borderId="11" xfId="0" applyFill="1" applyBorder="1" applyAlignment="1">
      <alignment horizontal="center" vertical="center" shrinkToFit="1"/>
    </xf>
    <xf numFmtId="0" fontId="0" fillId="2" borderId="9" xfId="0" applyFill="1" applyBorder="1" applyAlignment="1">
      <alignment horizontal="center" vertical="center" shrinkToFit="1"/>
    </xf>
    <xf numFmtId="0" fontId="0" fillId="2" borderId="29" xfId="0" applyFill="1" applyBorder="1" applyAlignment="1">
      <alignment horizontal="center" vertical="center" shrinkToFit="1"/>
    </xf>
    <xf numFmtId="0" fontId="0" fillId="2" borderId="32" xfId="0" applyFill="1" applyBorder="1" applyAlignment="1">
      <alignment horizontal="center" vertical="center" shrinkToFit="1"/>
    </xf>
    <xf numFmtId="0" fontId="0" fillId="5" borderId="9" xfId="0" applyFill="1" applyBorder="1" applyAlignment="1">
      <alignment horizontal="center" vertical="center" shrinkToFit="1"/>
    </xf>
    <xf numFmtId="0" fontId="0" fillId="5" borderId="29" xfId="0" applyFill="1" applyBorder="1" applyAlignment="1">
      <alignment horizontal="center" vertical="center" shrinkToFit="1"/>
    </xf>
    <xf numFmtId="0" fontId="0" fillId="5" borderId="32" xfId="0" applyFill="1" applyBorder="1" applyAlignment="1">
      <alignment horizontal="center" vertical="center" shrinkToFit="1"/>
    </xf>
    <xf numFmtId="38" fontId="0" fillId="5" borderId="10" xfId="1" applyFont="1" applyFill="1" applyBorder="1" applyAlignment="1">
      <alignment horizontal="center" vertical="center" shrinkToFit="1"/>
    </xf>
    <xf numFmtId="38" fontId="0" fillId="5" borderId="7" xfId="1" applyFont="1" applyFill="1" applyBorder="1" applyAlignment="1">
      <alignment horizontal="center" vertical="center" shrinkToFit="1"/>
    </xf>
    <xf numFmtId="38" fontId="0" fillId="5" borderId="11" xfId="0" applyNumberFormat="1" applyFill="1" applyBorder="1" applyAlignment="1">
      <alignment horizontal="center" vertical="center" shrinkToFit="1"/>
    </xf>
    <xf numFmtId="0" fontId="0" fillId="0" borderId="0" xfId="0" applyAlignment="1">
      <alignment vertical="center"/>
    </xf>
    <xf numFmtId="0" fontId="11" fillId="0" borderId="0" xfId="0" applyFont="1" applyAlignment="1">
      <alignment vertical="center"/>
    </xf>
    <xf numFmtId="0" fontId="14" fillId="0" borderId="0" xfId="0" applyFont="1" applyAlignment="1">
      <alignment vertical="center"/>
    </xf>
    <xf numFmtId="0" fontId="10" fillId="0" borderId="0" xfId="0" applyFont="1" applyAlignment="1">
      <alignment vertical="center"/>
    </xf>
    <xf numFmtId="9" fontId="9" fillId="0" borderId="0" xfId="0" applyNumberFormat="1" applyFont="1" applyAlignment="1">
      <alignment horizontal="center" vertical="center" shrinkToFit="1"/>
    </xf>
    <xf numFmtId="0" fontId="14" fillId="0" borderId="0" xfId="0" applyFont="1" applyAlignment="1">
      <alignment horizontal="center" vertical="center" shrinkToFit="1"/>
    </xf>
    <xf numFmtId="0" fontId="7" fillId="7" borderId="9" xfId="0" applyFont="1" applyFill="1" applyBorder="1" applyAlignment="1">
      <alignment horizontal="right" vertical="center" shrinkToFit="1"/>
    </xf>
    <xf numFmtId="0" fontId="7" fillId="7" borderId="29" xfId="0" applyFont="1" applyFill="1" applyBorder="1" applyAlignment="1">
      <alignment horizontal="right" vertical="center" shrinkToFit="1"/>
    </xf>
    <xf numFmtId="0" fontId="6" fillId="7" borderId="0" xfId="0" applyFont="1" applyFill="1" applyAlignment="1">
      <alignment horizontal="center" vertical="center" shrinkToFit="1"/>
    </xf>
    <xf numFmtId="0" fontId="6" fillId="7" borderId="32" xfId="0" applyFont="1" applyFill="1" applyBorder="1" applyAlignment="1">
      <alignment horizontal="center" vertical="center" shrinkToFit="1"/>
    </xf>
    <xf numFmtId="9" fontId="7" fillId="7" borderId="29" xfId="2" applyFont="1" applyFill="1" applyBorder="1" applyAlignment="1">
      <alignment horizontal="right" vertical="center" shrinkToFit="1"/>
    </xf>
    <xf numFmtId="38" fontId="7" fillId="7" borderId="0" xfId="1" applyFont="1" applyFill="1" applyBorder="1" applyAlignment="1">
      <alignment vertical="center" shrinkToFit="1"/>
    </xf>
    <xf numFmtId="38" fontId="7" fillId="7" borderId="32" xfId="1" applyFont="1" applyFill="1" applyBorder="1" applyAlignment="1">
      <alignment vertical="center" shrinkToFit="1"/>
    </xf>
    <xf numFmtId="38" fontId="7" fillId="7" borderId="0" xfId="0" applyNumberFormat="1" applyFont="1" applyFill="1" applyAlignment="1">
      <alignment horizontal="right" vertical="center" shrinkToFit="1"/>
    </xf>
    <xf numFmtId="38" fontId="7" fillId="7" borderId="32" xfId="0" applyNumberFormat="1" applyFont="1" applyFill="1" applyBorder="1" applyAlignment="1">
      <alignment horizontal="right" vertical="center" shrinkToFit="1"/>
    </xf>
    <xf numFmtId="0" fontId="7" fillId="7" borderId="10" xfId="0" applyFont="1" applyFill="1" applyBorder="1" applyAlignment="1">
      <alignment horizontal="right" vertical="center" shrinkToFit="1"/>
    </xf>
    <xf numFmtId="38" fontId="7" fillId="7" borderId="7" xfId="0" applyNumberFormat="1" applyFont="1" applyFill="1" applyBorder="1" applyAlignment="1">
      <alignment horizontal="right" vertical="center" shrinkToFit="1"/>
    </xf>
    <xf numFmtId="0" fontId="6" fillId="7" borderId="7" xfId="0" applyFont="1" applyFill="1" applyBorder="1" applyAlignment="1">
      <alignment horizontal="center" vertical="center" shrinkToFit="1"/>
    </xf>
    <xf numFmtId="0" fontId="0" fillId="7" borderId="7" xfId="0" applyFill="1" applyBorder="1" applyAlignment="1">
      <alignment horizontal="center" vertical="center" shrinkToFit="1"/>
    </xf>
    <xf numFmtId="0" fontId="0" fillId="7" borderId="11" xfId="0" applyFill="1" applyBorder="1" applyAlignment="1">
      <alignment horizontal="center" vertical="center" shrinkToFit="1"/>
    </xf>
    <xf numFmtId="0" fontId="6" fillId="8" borderId="29" xfId="0" applyFont="1" applyFill="1" applyBorder="1" applyAlignment="1">
      <alignment horizontal="center" vertical="center" shrinkToFit="1"/>
    </xf>
    <xf numFmtId="0" fontId="6" fillId="8" borderId="0" xfId="0" applyFont="1" applyFill="1" applyAlignment="1">
      <alignment horizontal="center" vertical="center" shrinkToFit="1"/>
    </xf>
    <xf numFmtId="0" fontId="6" fillId="8" borderId="32" xfId="0" applyFont="1" applyFill="1" applyBorder="1" applyAlignment="1">
      <alignment horizontal="center" vertical="center" shrinkToFit="1"/>
    </xf>
    <xf numFmtId="9" fontId="7" fillId="8" borderId="29" xfId="2" applyFont="1" applyFill="1" applyBorder="1" applyAlignment="1">
      <alignment horizontal="right" vertical="center" shrinkToFit="1"/>
    </xf>
    <xf numFmtId="9" fontId="7" fillId="8" borderId="10" xfId="2" applyFont="1" applyFill="1" applyBorder="1" applyAlignment="1">
      <alignment horizontal="right" vertical="center" shrinkToFit="1"/>
    </xf>
    <xf numFmtId="38" fontId="7" fillId="8" borderId="7" xfId="0" applyNumberFormat="1" applyFont="1" applyFill="1" applyBorder="1" applyAlignment="1">
      <alignment horizontal="center" vertical="center" shrinkToFit="1"/>
    </xf>
    <xf numFmtId="0" fontId="6" fillId="8" borderId="7" xfId="0" applyFont="1" applyFill="1" applyBorder="1" applyAlignment="1">
      <alignment horizontal="center" vertical="center" shrinkToFit="1"/>
    </xf>
    <xf numFmtId="0" fontId="6" fillId="8" borderId="11" xfId="0" applyFont="1" applyFill="1" applyBorder="1" applyAlignment="1">
      <alignment horizontal="center" vertical="center" shrinkToFit="1"/>
    </xf>
    <xf numFmtId="0" fontId="6" fillId="8" borderId="9" xfId="0" applyFont="1" applyFill="1" applyBorder="1" applyAlignment="1">
      <alignment horizontal="center" vertical="center" shrinkToFit="1"/>
    </xf>
    <xf numFmtId="0" fontId="19" fillId="4" borderId="27" xfId="0" applyFont="1" applyFill="1" applyBorder="1" applyAlignment="1">
      <alignment horizontal="center" vertical="center"/>
    </xf>
    <xf numFmtId="0" fontId="0" fillId="7" borderId="27" xfId="0" applyFill="1" applyBorder="1" applyAlignment="1">
      <alignment horizontal="center" vertical="center" shrinkToFit="1"/>
    </xf>
    <xf numFmtId="0" fontId="0" fillId="7" borderId="8" xfId="0" applyFill="1" applyBorder="1" applyAlignment="1">
      <alignment horizontal="center" vertical="center" shrinkToFit="1"/>
    </xf>
    <xf numFmtId="0" fontId="0" fillId="0" borderId="4" xfId="0" applyBorder="1" applyAlignment="1">
      <alignment horizontal="center" vertical="center" shrinkToFit="1"/>
    </xf>
    <xf numFmtId="0" fontId="0" fillId="0" borderId="3" xfId="0" applyBorder="1" applyAlignment="1">
      <alignment horizontal="center" vertical="center" shrinkToFit="1"/>
    </xf>
    <xf numFmtId="0" fontId="0" fillId="7" borderId="9" xfId="0" applyFill="1" applyBorder="1" applyAlignment="1">
      <alignment horizontal="center" vertical="center" shrinkToFit="1"/>
    </xf>
    <xf numFmtId="0" fontId="0" fillId="7" borderId="29" xfId="0" applyFill="1" applyBorder="1" applyAlignment="1">
      <alignment horizontal="center" vertical="center" shrinkToFit="1"/>
    </xf>
    <xf numFmtId="0" fontId="0" fillId="7" borderId="0" xfId="0" applyFill="1" applyAlignment="1">
      <alignment horizontal="center" vertical="center" shrinkToFit="1"/>
    </xf>
    <xf numFmtId="0" fontId="0" fillId="7" borderId="32" xfId="0" applyFill="1" applyBorder="1" applyAlignment="1">
      <alignment horizontal="center" vertical="center" shrinkToFit="1"/>
    </xf>
    <xf numFmtId="9" fontId="0" fillId="7" borderId="29" xfId="2" applyFont="1" applyFill="1" applyBorder="1" applyAlignment="1">
      <alignment horizontal="center" vertical="center" shrinkToFit="1"/>
    </xf>
    <xf numFmtId="186" fontId="0" fillId="7" borderId="0" xfId="1" applyNumberFormat="1" applyFont="1" applyFill="1" applyBorder="1" applyAlignment="1">
      <alignment horizontal="center" vertical="center" shrinkToFit="1"/>
    </xf>
    <xf numFmtId="186" fontId="0" fillId="7" borderId="32" xfId="1" applyNumberFormat="1" applyFont="1" applyFill="1" applyBorder="1" applyAlignment="1">
      <alignment horizontal="center" vertical="center" shrinkToFit="1"/>
    </xf>
    <xf numFmtId="0" fontId="0" fillId="7" borderId="0" xfId="1" applyNumberFormat="1" applyFont="1" applyFill="1" applyBorder="1" applyAlignment="1">
      <alignment horizontal="center" vertical="center" shrinkToFit="1"/>
    </xf>
    <xf numFmtId="0" fontId="0" fillId="7" borderId="32" xfId="1" applyNumberFormat="1" applyFont="1" applyFill="1" applyBorder="1" applyAlignment="1">
      <alignment horizontal="center" vertical="center" shrinkToFit="1"/>
    </xf>
    <xf numFmtId="9" fontId="0" fillId="7" borderId="10" xfId="2" applyFont="1" applyFill="1" applyBorder="1" applyAlignment="1">
      <alignment horizontal="center" vertical="center" shrinkToFit="1"/>
    </xf>
    <xf numFmtId="0" fontId="0" fillId="7" borderId="7" xfId="1" applyNumberFormat="1" applyFont="1" applyFill="1" applyBorder="1" applyAlignment="1">
      <alignment horizontal="center" vertical="center" shrinkToFit="1"/>
    </xf>
    <xf numFmtId="0" fontId="0" fillId="7" borderId="11" xfId="1" applyNumberFormat="1" applyFont="1" applyFill="1" applyBorder="1" applyAlignment="1">
      <alignment horizontal="center" vertical="center" shrinkToFit="1"/>
    </xf>
    <xf numFmtId="0" fontId="0" fillId="0" borderId="34" xfId="0" applyBorder="1" applyAlignment="1">
      <alignment horizontal="center" vertical="center" shrinkToFit="1"/>
    </xf>
    <xf numFmtId="0" fontId="0" fillId="0" borderId="46" xfId="0" applyBorder="1" applyAlignment="1">
      <alignment horizontal="center" vertical="center" shrinkToFit="1"/>
    </xf>
    <xf numFmtId="0" fontId="0" fillId="0" borderId="28" xfId="0" applyBorder="1" applyAlignment="1">
      <alignment horizontal="center" vertical="center" shrinkToFit="1"/>
    </xf>
    <xf numFmtId="0" fontId="0" fillId="0" borderId="47" xfId="0" applyBorder="1" applyAlignment="1">
      <alignment horizontal="center" vertical="center" shrinkToFit="1"/>
    </xf>
    <xf numFmtId="0" fontId="0" fillId="0" borderId="48" xfId="0" applyBorder="1" applyAlignment="1">
      <alignment horizontal="center" vertical="center" shrinkToFit="1"/>
    </xf>
    <xf numFmtId="0" fontId="0" fillId="0" borderId="49" xfId="0" applyBorder="1" applyAlignment="1">
      <alignment horizontal="center" vertical="center" shrinkToFit="1"/>
    </xf>
    <xf numFmtId="0" fontId="0" fillId="0" borderId="41" xfId="0" applyBorder="1" applyAlignment="1">
      <alignment horizontal="center" vertical="center" shrinkToFit="1"/>
    </xf>
    <xf numFmtId="0" fontId="0" fillId="0" borderId="0" xfId="0" applyAlignment="1">
      <alignment horizontal="center" vertical="center" wrapText="1" shrinkToFit="1"/>
    </xf>
    <xf numFmtId="0" fontId="22" fillId="0" borderId="0" xfId="0" applyFont="1" applyAlignment="1">
      <alignment horizontal="center" vertical="center" shrinkToFit="1"/>
    </xf>
    <xf numFmtId="0" fontId="22" fillId="0" borderId="16" xfId="0" applyFont="1" applyBorder="1" applyAlignment="1">
      <alignment horizontal="center" vertical="center" shrinkToFit="1"/>
    </xf>
    <xf numFmtId="0" fontId="22" fillId="0" borderId="17" xfId="0" applyFont="1" applyBorder="1" applyAlignment="1">
      <alignment horizontal="center" vertical="center" shrinkToFit="1"/>
    </xf>
    <xf numFmtId="0" fontId="22" fillId="0" borderId="6" xfId="0" applyFont="1" applyBorder="1" applyAlignment="1">
      <alignment horizontal="center" vertical="center" shrinkToFit="1"/>
    </xf>
    <xf numFmtId="0" fontId="22" fillId="0" borderId="26" xfId="0" applyFont="1" applyBorder="1" applyAlignment="1">
      <alignment horizontal="center" vertical="center" shrinkToFit="1"/>
    </xf>
    <xf numFmtId="0" fontId="25" fillId="0" borderId="1" xfId="0" applyFont="1" applyBorder="1" applyAlignment="1">
      <alignment horizontal="center" vertical="center" wrapText="1" shrinkToFit="1"/>
    </xf>
    <xf numFmtId="0" fontId="25" fillId="0" borderId="9" xfId="0" applyFont="1" applyBorder="1" applyAlignment="1">
      <alignment horizontal="center" vertical="center" wrapText="1" shrinkToFit="1"/>
    </xf>
    <xf numFmtId="0" fontId="22" fillId="0" borderId="2" xfId="0" applyFont="1" applyBorder="1" applyAlignment="1">
      <alignment horizontal="center" vertical="center" shrinkToFit="1"/>
    </xf>
    <xf numFmtId="187" fontId="22" fillId="0" borderId="9" xfId="0" applyNumberFormat="1" applyFont="1" applyBorder="1" applyAlignment="1">
      <alignment horizontal="center" vertical="center" shrinkToFit="1"/>
    </xf>
    <xf numFmtId="187" fontId="22" fillId="0" borderId="8" xfId="0" applyNumberFormat="1" applyFont="1" applyBorder="1" applyAlignment="1">
      <alignment horizontal="center" vertical="center" shrinkToFit="1"/>
    </xf>
    <xf numFmtId="0" fontId="22" fillId="0" borderId="1" xfId="0" applyFont="1" applyBorder="1" applyAlignment="1">
      <alignment horizontal="center" vertical="center" shrinkToFit="1"/>
    </xf>
    <xf numFmtId="0" fontId="22" fillId="0" borderId="1" xfId="0" applyFont="1" applyBorder="1" applyAlignment="1">
      <alignment vertical="center" shrinkToFit="1"/>
    </xf>
    <xf numFmtId="9" fontId="22" fillId="0" borderId="1" xfId="2" applyFont="1" applyBorder="1" applyAlignment="1">
      <alignment horizontal="center" vertical="center" shrinkToFit="1"/>
    </xf>
    <xf numFmtId="38" fontId="22" fillId="0" borderId="1" xfId="1" applyFont="1" applyBorder="1" applyAlignment="1">
      <alignment horizontal="center" vertical="center" shrinkToFit="1"/>
    </xf>
    <xf numFmtId="38" fontId="22" fillId="9" borderId="1" xfId="1" applyFont="1" applyFill="1" applyBorder="1" applyAlignment="1">
      <alignment horizontal="center" vertical="center" shrinkToFit="1"/>
    </xf>
    <xf numFmtId="38" fontId="22" fillId="9" borderId="5" xfId="1" applyFont="1" applyFill="1" applyBorder="1" applyAlignment="1">
      <alignment horizontal="center" vertical="center" shrinkToFit="1"/>
    </xf>
    <xf numFmtId="38" fontId="22" fillId="9" borderId="18" xfId="1" applyFont="1" applyFill="1" applyBorder="1" applyAlignment="1">
      <alignment horizontal="center" vertical="center" shrinkToFit="1"/>
    </xf>
    <xf numFmtId="56" fontId="22" fillId="0" borderId="1" xfId="1" applyNumberFormat="1" applyFont="1" applyFill="1" applyBorder="1" applyAlignment="1">
      <alignment horizontal="center" vertical="center" shrinkToFit="1"/>
    </xf>
    <xf numFmtId="0" fontId="22" fillId="0" borderId="1" xfId="1" applyNumberFormat="1" applyFont="1" applyBorder="1" applyAlignment="1">
      <alignment horizontal="center" vertical="center" shrinkToFit="1"/>
    </xf>
    <xf numFmtId="38" fontId="22" fillId="9" borderId="12" xfId="1" applyFont="1" applyFill="1" applyBorder="1" applyAlignment="1">
      <alignment horizontal="center" vertical="center" shrinkToFit="1"/>
    </xf>
    <xf numFmtId="38" fontId="22" fillId="9" borderId="6" xfId="1" applyFont="1" applyFill="1" applyBorder="1" applyAlignment="1">
      <alignment horizontal="center" vertical="center" shrinkToFit="1"/>
    </xf>
    <xf numFmtId="40" fontId="22" fillId="0" borderId="1" xfId="1" applyNumberFormat="1" applyFont="1" applyBorder="1" applyAlignment="1">
      <alignment horizontal="center" vertical="center" shrinkToFit="1"/>
    </xf>
    <xf numFmtId="38" fontId="22" fillId="0" borderId="38" xfId="1" applyFont="1" applyBorder="1" applyAlignment="1">
      <alignment horizontal="center" vertical="center" shrinkToFit="1"/>
    </xf>
    <xf numFmtId="185" fontId="22" fillId="9" borderId="54" xfId="0" applyNumberFormat="1" applyFont="1" applyFill="1" applyBorder="1" applyAlignment="1">
      <alignment vertical="center"/>
    </xf>
    <xf numFmtId="180" fontId="22" fillId="0" borderId="3" xfId="0" applyNumberFormat="1" applyFont="1" applyBorder="1" applyAlignment="1">
      <alignment vertical="center"/>
    </xf>
    <xf numFmtId="180" fontId="22" fillId="9" borderId="3" xfId="0" applyNumberFormat="1" applyFont="1" applyFill="1" applyBorder="1" applyAlignment="1">
      <alignment vertical="center"/>
    </xf>
    <xf numFmtId="176" fontId="22" fillId="9" borderId="3" xfId="1" applyNumberFormat="1" applyFont="1" applyFill="1" applyBorder="1">
      <alignment vertical="center"/>
    </xf>
    <xf numFmtId="185" fontId="22" fillId="9" borderId="3" xfId="0" applyNumberFormat="1" applyFont="1" applyFill="1" applyBorder="1" applyAlignment="1">
      <alignment vertical="center"/>
    </xf>
    <xf numFmtId="181" fontId="22" fillId="9" borderId="11" xfId="0" applyNumberFormat="1" applyFont="1" applyFill="1" applyBorder="1" applyAlignment="1">
      <alignment vertical="center"/>
    </xf>
    <xf numFmtId="38" fontId="23" fillId="0" borderId="38" xfId="1" applyFont="1" applyBorder="1" applyAlignment="1">
      <alignment horizontal="center" vertical="center" shrinkToFit="1"/>
    </xf>
    <xf numFmtId="0" fontId="22" fillId="0" borderId="1" xfId="1" applyNumberFormat="1" applyFont="1" applyFill="1" applyBorder="1" applyAlignment="1">
      <alignment horizontal="center" vertical="center" shrinkToFit="1"/>
    </xf>
    <xf numFmtId="0" fontId="22" fillId="0" borderId="2" xfId="0" applyFont="1" applyBorder="1" applyAlignment="1">
      <alignment vertical="center" shrinkToFit="1"/>
    </xf>
    <xf numFmtId="38" fontId="22" fillId="0" borderId="2" xfId="1" applyFont="1" applyBorder="1" applyAlignment="1">
      <alignment horizontal="center" vertical="center" shrinkToFit="1"/>
    </xf>
    <xf numFmtId="38" fontId="22" fillId="9" borderId="9" xfId="1" applyFont="1" applyFill="1" applyBorder="1" applyAlignment="1">
      <alignment horizontal="center" vertical="center" shrinkToFit="1"/>
    </xf>
    <xf numFmtId="38" fontId="22" fillId="9" borderId="19" xfId="1" applyFont="1" applyFill="1" applyBorder="1" applyAlignment="1">
      <alignment horizontal="center" vertical="center" shrinkToFit="1"/>
    </xf>
    <xf numFmtId="0" fontId="22" fillId="0" borderId="2" xfId="1" applyNumberFormat="1" applyFont="1" applyFill="1" applyBorder="1" applyAlignment="1">
      <alignment horizontal="center" vertical="center" shrinkToFit="1"/>
    </xf>
    <xf numFmtId="38" fontId="22" fillId="9" borderId="2" xfId="1" applyFont="1" applyFill="1" applyBorder="1" applyAlignment="1">
      <alignment horizontal="center" vertical="center" shrinkToFit="1"/>
    </xf>
    <xf numFmtId="0" fontId="22" fillId="0" borderId="2" xfId="1" applyNumberFormat="1" applyFont="1" applyBorder="1" applyAlignment="1">
      <alignment horizontal="center" vertical="center" shrinkToFit="1"/>
    </xf>
    <xf numFmtId="38" fontId="22" fillId="9" borderId="13" xfId="1" applyFont="1" applyFill="1" applyBorder="1" applyAlignment="1">
      <alignment horizontal="center" vertical="center" shrinkToFit="1"/>
    </xf>
    <xf numFmtId="40" fontId="22" fillId="0" borderId="2" xfId="1" applyNumberFormat="1" applyFont="1" applyBorder="1" applyAlignment="1">
      <alignment horizontal="center" vertical="center" shrinkToFit="1"/>
    </xf>
    <xf numFmtId="38" fontId="22" fillId="0" borderId="37" xfId="1" applyFont="1" applyBorder="1" applyAlignment="1">
      <alignment horizontal="center" vertical="center" shrinkToFit="1"/>
    </xf>
    <xf numFmtId="0" fontId="22" fillId="2" borderId="20" xfId="0" applyFont="1" applyFill="1" applyBorder="1" applyAlignment="1">
      <alignment horizontal="center" vertical="center" shrinkToFit="1"/>
    </xf>
    <xf numFmtId="0" fontId="22" fillId="2" borderId="21" xfId="0" applyFont="1" applyFill="1" applyBorder="1" applyAlignment="1">
      <alignment vertical="center" shrinkToFit="1"/>
    </xf>
    <xf numFmtId="0" fontId="22" fillId="2" borderId="24" xfId="0" applyFont="1" applyFill="1" applyBorder="1" applyAlignment="1">
      <alignment vertical="center" shrinkToFit="1"/>
    </xf>
    <xf numFmtId="0" fontId="22" fillId="2" borderId="25" xfId="0" applyFont="1" applyFill="1" applyBorder="1" applyAlignment="1">
      <alignment vertical="center" shrinkToFit="1"/>
    </xf>
    <xf numFmtId="0" fontId="22" fillId="2" borderId="31" xfId="0" applyFont="1" applyFill="1" applyBorder="1" applyAlignment="1">
      <alignment vertical="center" shrinkToFit="1"/>
    </xf>
    <xf numFmtId="0" fontId="22" fillId="2" borderId="21" xfId="0" applyFont="1" applyFill="1" applyBorder="1" applyAlignment="1">
      <alignment horizontal="center" vertical="center" shrinkToFit="1"/>
    </xf>
    <xf numFmtId="9" fontId="22" fillId="2" borderId="31" xfId="2" applyFont="1" applyFill="1" applyBorder="1" applyAlignment="1">
      <alignment horizontal="center" vertical="center" shrinkToFit="1"/>
    </xf>
    <xf numFmtId="38" fontId="22" fillId="2" borderId="21" xfId="1" applyFont="1" applyFill="1" applyBorder="1" applyAlignment="1">
      <alignment horizontal="center" vertical="center" shrinkToFit="1"/>
    </xf>
    <xf numFmtId="38" fontId="22" fillId="2" borderId="24" xfId="1" applyFont="1" applyFill="1" applyBorder="1" applyAlignment="1">
      <alignment horizontal="center" vertical="center" shrinkToFit="1"/>
    </xf>
    <xf numFmtId="38" fontId="22" fillId="2" borderId="30" xfId="1" applyFont="1" applyFill="1" applyBorder="1" applyAlignment="1">
      <alignment horizontal="center" vertical="center" shrinkToFit="1"/>
    </xf>
    <xf numFmtId="0" fontId="22" fillId="2" borderId="21" xfId="1" applyNumberFormat="1" applyFont="1" applyFill="1" applyBorder="1" applyAlignment="1">
      <alignment horizontal="center" vertical="center" shrinkToFit="1"/>
    </xf>
    <xf numFmtId="38" fontId="22" fillId="2" borderId="25" xfId="1" applyFont="1" applyFill="1" applyBorder="1" applyAlignment="1">
      <alignment horizontal="center" vertical="center" shrinkToFit="1"/>
    </xf>
    <xf numFmtId="0" fontId="22" fillId="2" borderId="24" xfId="1" applyNumberFormat="1" applyFont="1" applyFill="1" applyBorder="1" applyAlignment="1">
      <alignment horizontal="center" vertical="center" shrinkToFit="1"/>
    </xf>
    <xf numFmtId="176" fontId="22" fillId="2" borderId="22" xfId="1" applyNumberFormat="1" applyFont="1" applyFill="1" applyBorder="1" applyAlignment="1">
      <alignment horizontal="center" vertical="center" shrinkToFit="1"/>
    </xf>
    <xf numFmtId="38" fontId="22" fillId="2" borderId="31" xfId="1" applyFont="1" applyFill="1" applyBorder="1" applyAlignment="1">
      <alignment horizontal="center" vertical="center" shrinkToFit="1"/>
    </xf>
    <xf numFmtId="40" fontId="22" fillId="2" borderId="39" xfId="1" applyNumberFormat="1" applyFont="1" applyFill="1" applyBorder="1" applyAlignment="1">
      <alignment horizontal="center" vertical="center" shrinkToFit="1"/>
    </xf>
    <xf numFmtId="40" fontId="22" fillId="2" borderId="40" xfId="1" applyNumberFormat="1" applyFont="1" applyFill="1" applyBorder="1" applyAlignment="1">
      <alignment horizontal="center" vertical="center" shrinkToFit="1"/>
    </xf>
    <xf numFmtId="38" fontId="22" fillId="2" borderId="40" xfId="1" applyFont="1" applyFill="1" applyBorder="1" applyAlignment="1">
      <alignment horizontal="center" vertical="center" shrinkToFit="1"/>
    </xf>
    <xf numFmtId="40" fontId="22" fillId="2" borderId="55" xfId="1" applyNumberFormat="1" applyFont="1" applyFill="1" applyBorder="1" applyAlignment="1">
      <alignment horizontal="center" vertical="center" shrinkToFit="1"/>
    </xf>
    <xf numFmtId="40" fontId="22" fillId="2" borderId="21" xfId="1" applyNumberFormat="1" applyFont="1" applyFill="1" applyBorder="1" applyAlignment="1">
      <alignment horizontal="center" vertical="center" shrinkToFit="1"/>
    </xf>
    <xf numFmtId="40" fontId="22" fillId="2" borderId="42" xfId="1" applyNumberFormat="1" applyFont="1" applyFill="1" applyBorder="1" applyAlignment="1">
      <alignment horizontal="center" vertical="center" shrinkToFit="1"/>
    </xf>
    <xf numFmtId="38" fontId="22" fillId="2" borderId="1" xfId="0" applyNumberFormat="1" applyFont="1" applyFill="1" applyBorder="1" applyAlignment="1">
      <alignment horizontal="center" vertical="center" shrinkToFit="1"/>
    </xf>
    <xf numFmtId="0" fontId="22" fillId="0" borderId="0" xfId="0" applyFont="1" applyAlignment="1">
      <alignment vertical="center" shrinkToFit="1"/>
    </xf>
    <xf numFmtId="179" fontId="22" fillId="3" borderId="1" xfId="1" applyNumberFormat="1" applyFont="1" applyFill="1" applyBorder="1" applyAlignment="1">
      <alignment vertical="center" shrinkToFit="1"/>
    </xf>
    <xf numFmtId="179" fontId="22" fillId="3" borderId="1" xfId="1" applyNumberFormat="1" applyFont="1" applyFill="1" applyBorder="1" applyAlignment="1">
      <alignment vertical="center"/>
    </xf>
    <xf numFmtId="177" fontId="22" fillId="0" borderId="0" xfId="1" applyNumberFormat="1" applyFont="1" applyFill="1" applyBorder="1" applyAlignment="1">
      <alignment vertical="center"/>
    </xf>
    <xf numFmtId="0" fontId="22" fillId="3" borderId="1" xfId="0" applyFont="1" applyFill="1" applyBorder="1" applyAlignment="1">
      <alignment horizontal="center" vertical="center" shrinkToFit="1"/>
    </xf>
    <xf numFmtId="178" fontId="22" fillId="3" borderId="1" xfId="0" applyNumberFormat="1" applyFont="1" applyFill="1" applyBorder="1" applyAlignment="1">
      <alignment horizontal="center" vertical="center" shrinkToFit="1"/>
    </xf>
    <xf numFmtId="178" fontId="22" fillId="0" borderId="0" xfId="0" applyNumberFormat="1" applyFont="1" applyAlignment="1">
      <alignment horizontal="center" vertical="center" shrinkToFit="1"/>
    </xf>
    <xf numFmtId="38" fontId="22" fillId="0" borderId="54" xfId="1" applyFont="1" applyFill="1" applyBorder="1" applyAlignment="1">
      <alignment vertical="center" shrinkToFit="1"/>
    </xf>
    <xf numFmtId="38" fontId="22" fillId="0" borderId="54" xfId="1" applyFont="1" applyBorder="1" applyAlignment="1">
      <alignment vertical="center" shrinkToFit="1"/>
    </xf>
    <xf numFmtId="38" fontId="22" fillId="0" borderId="56" xfId="1" applyFont="1" applyBorder="1" applyAlignment="1">
      <alignment vertical="center" shrinkToFit="1"/>
    </xf>
    <xf numFmtId="38" fontId="22" fillId="0" borderId="54" xfId="1" applyFont="1" applyBorder="1" applyAlignment="1">
      <alignment vertical="center" wrapText="1" shrinkToFit="1"/>
    </xf>
    <xf numFmtId="56" fontId="22" fillId="0" borderId="1" xfId="1" applyNumberFormat="1" applyFont="1" applyBorder="1" applyAlignment="1">
      <alignment horizontal="center" vertical="center" shrinkToFit="1"/>
    </xf>
    <xf numFmtId="38" fontId="22" fillId="0" borderId="1" xfId="1" applyFont="1" applyFill="1" applyBorder="1" applyAlignment="1">
      <alignment horizontal="center" vertical="center" shrinkToFit="1"/>
    </xf>
    <xf numFmtId="0" fontId="22" fillId="9" borderId="4" xfId="0" applyFont="1" applyFill="1" applyBorder="1" applyAlignment="1">
      <alignment horizontal="center" vertical="center" shrinkToFit="1"/>
    </xf>
    <xf numFmtId="0" fontId="22" fillId="9" borderId="29" xfId="0" applyFont="1" applyFill="1" applyBorder="1" applyAlignment="1">
      <alignment horizontal="center" vertical="center" shrinkToFit="1"/>
    </xf>
    <xf numFmtId="0" fontId="22" fillId="9" borderId="0" xfId="0" applyFont="1" applyFill="1" applyAlignment="1">
      <alignment horizontal="center" vertical="center" shrinkToFit="1"/>
    </xf>
    <xf numFmtId="0" fontId="22" fillId="9" borderId="32" xfId="0" applyFont="1" applyFill="1" applyBorder="1" applyAlignment="1">
      <alignment horizontal="center" vertical="center" shrinkToFit="1"/>
    </xf>
    <xf numFmtId="0" fontId="22" fillId="9" borderId="2" xfId="0" applyFont="1" applyFill="1" applyBorder="1" applyAlignment="1">
      <alignment horizontal="center" vertical="center" shrinkToFit="1"/>
    </xf>
    <xf numFmtId="0" fontId="22" fillId="9" borderId="27" xfId="0" applyFont="1" applyFill="1" applyBorder="1" applyAlignment="1">
      <alignment horizontal="center" vertical="center" shrinkToFit="1"/>
    </xf>
    <xf numFmtId="188" fontId="22" fillId="0" borderId="9" xfId="0" applyNumberFormat="1" applyFont="1" applyBorder="1" applyAlignment="1">
      <alignment horizontal="center" vertical="center" shrinkToFit="1"/>
    </xf>
    <xf numFmtId="188" fontId="22" fillId="9" borderId="9" xfId="0" applyNumberFormat="1" applyFont="1" applyFill="1" applyBorder="1" applyAlignment="1">
      <alignment horizontal="center" vertical="center" shrinkToFit="1"/>
    </xf>
    <xf numFmtId="38" fontId="31" fillId="9" borderId="21" xfId="1" applyFont="1" applyFill="1" applyBorder="1" applyAlignment="1">
      <alignment horizontal="center" vertical="center" shrinkToFit="1"/>
    </xf>
    <xf numFmtId="189" fontId="31" fillId="9" borderId="21" xfId="1" applyNumberFormat="1" applyFont="1" applyFill="1" applyBorder="1" applyAlignment="1">
      <alignment horizontal="center" vertical="center" shrinkToFit="1"/>
    </xf>
    <xf numFmtId="178" fontId="0" fillId="9" borderId="0" xfId="0" applyNumberFormat="1" applyFill="1" applyAlignment="1">
      <alignment horizontal="center" vertical="center" shrinkToFit="1"/>
    </xf>
    <xf numFmtId="9" fontId="0" fillId="9" borderId="0" xfId="0" applyNumberFormat="1" applyFill="1" applyAlignment="1">
      <alignment horizontal="center" vertical="center" shrinkToFit="1"/>
    </xf>
    <xf numFmtId="178" fontId="0" fillId="0" borderId="0" xfId="0" applyNumberFormat="1" applyAlignment="1">
      <alignment horizontal="center" vertical="center" shrinkToFit="1"/>
    </xf>
    <xf numFmtId="0" fontId="19" fillId="2" borderId="27" xfId="0" applyFont="1" applyFill="1" applyBorder="1" applyAlignment="1">
      <alignment horizontal="left" vertical="center"/>
    </xf>
    <xf numFmtId="0" fontId="19" fillId="2" borderId="8" xfId="0" applyFont="1" applyFill="1" applyBorder="1" applyAlignment="1">
      <alignment horizontal="left" vertical="center"/>
    </xf>
    <xf numFmtId="0" fontId="19" fillId="5" borderId="27" xfId="0" applyFont="1" applyFill="1" applyBorder="1" applyAlignment="1">
      <alignment horizontal="left" vertical="center"/>
    </xf>
    <xf numFmtId="0" fontId="19" fillId="5" borderId="8" xfId="0" applyFont="1" applyFill="1" applyBorder="1" applyAlignment="1">
      <alignment horizontal="left" vertical="center"/>
    </xf>
    <xf numFmtId="0" fontId="19" fillId="2" borderId="9" xfId="0" applyFont="1" applyFill="1" applyBorder="1" applyAlignment="1">
      <alignment vertical="center"/>
    </xf>
    <xf numFmtId="0" fontId="19" fillId="2" borderId="27" xfId="0" applyFont="1" applyFill="1" applyBorder="1" applyAlignment="1">
      <alignment vertical="center"/>
    </xf>
    <xf numFmtId="0" fontId="19" fillId="2" borderId="8" xfId="0" applyFont="1" applyFill="1" applyBorder="1" applyAlignment="1">
      <alignment vertical="center"/>
    </xf>
    <xf numFmtId="0" fontId="19" fillId="5" borderId="9" xfId="0" applyFont="1" applyFill="1" applyBorder="1" applyAlignment="1">
      <alignment vertical="center"/>
    </xf>
    <xf numFmtId="0" fontId="19" fillId="5" borderId="27" xfId="0" applyFont="1" applyFill="1" applyBorder="1" applyAlignment="1">
      <alignment vertical="center"/>
    </xf>
    <xf numFmtId="0" fontId="19" fillId="5" borderId="8" xfId="0" applyFont="1" applyFill="1" applyBorder="1" applyAlignment="1">
      <alignment vertical="center"/>
    </xf>
    <xf numFmtId="0" fontId="0" fillId="2" borderId="0" xfId="0" applyFill="1" applyAlignment="1">
      <alignment horizontal="center" vertical="center" shrinkToFit="1"/>
    </xf>
    <xf numFmtId="38" fontId="0" fillId="2" borderId="11" xfId="1" applyFont="1" applyFill="1" applyBorder="1" applyAlignment="1">
      <alignment horizontal="center" vertical="center" shrinkToFit="1"/>
    </xf>
    <xf numFmtId="0" fontId="19" fillId="5" borderId="0" xfId="0" applyFont="1" applyFill="1" applyAlignment="1">
      <alignment horizontal="left" vertical="center"/>
    </xf>
    <xf numFmtId="0" fontId="19" fillId="5" borderId="32" xfId="0" applyFont="1" applyFill="1" applyBorder="1" applyAlignment="1">
      <alignment horizontal="left" vertical="center"/>
    </xf>
    <xf numFmtId="0" fontId="0" fillId="5" borderId="0" xfId="0" applyFill="1" applyAlignment="1">
      <alignment horizontal="center" vertical="center" shrinkToFit="1"/>
    </xf>
    <xf numFmtId="38" fontId="0" fillId="5" borderId="11" xfId="1" applyFont="1" applyFill="1" applyBorder="1" applyAlignment="1">
      <alignment horizontal="center" vertical="center" shrinkToFit="1"/>
    </xf>
    <xf numFmtId="49" fontId="15" fillId="9" borderId="61" xfId="0" applyNumberFormat="1" applyFont="1" applyFill="1" applyBorder="1" applyAlignment="1">
      <alignment horizontal="center" vertical="center" shrinkToFit="1"/>
    </xf>
    <xf numFmtId="0" fontId="32" fillId="6" borderId="60" xfId="0" applyFont="1" applyFill="1" applyBorder="1" applyAlignment="1">
      <alignment horizontal="center" vertical="center" shrinkToFit="1"/>
    </xf>
    <xf numFmtId="182" fontId="9" fillId="6" borderId="59" xfId="3" applyNumberFormat="1" applyFill="1" applyBorder="1" applyAlignment="1">
      <alignment horizontal="center" vertical="center" shrinkToFit="1"/>
    </xf>
    <xf numFmtId="9" fontId="0" fillId="6" borderId="43" xfId="6" applyFont="1" applyFill="1" applyBorder="1" applyAlignment="1">
      <alignment vertical="center" shrinkToFit="1"/>
    </xf>
    <xf numFmtId="0" fontId="0" fillId="0" borderId="62" xfId="0" applyBorder="1" applyAlignment="1">
      <alignment vertical="center" shrinkToFit="1"/>
    </xf>
    <xf numFmtId="0" fontId="16" fillId="6" borderId="6" xfId="0" applyFont="1" applyFill="1" applyBorder="1" applyAlignment="1">
      <alignment horizontal="center" vertical="center" shrinkToFit="1"/>
    </xf>
    <xf numFmtId="182" fontId="9" fillId="6" borderId="5" xfId="3" applyNumberFormat="1" applyFill="1" applyBorder="1" applyAlignment="1">
      <alignment horizontal="center" vertical="center" shrinkToFit="1"/>
    </xf>
    <xf numFmtId="9" fontId="0" fillId="6" borderId="12" xfId="6" applyFont="1" applyFill="1" applyBorder="1" applyAlignment="1">
      <alignment vertical="center" shrinkToFit="1"/>
    </xf>
    <xf numFmtId="9" fontId="0" fillId="0" borderId="62" xfId="2" applyFont="1" applyFill="1" applyBorder="1" applyAlignment="1">
      <alignment vertical="center" shrinkToFit="1"/>
    </xf>
    <xf numFmtId="183" fontId="9" fillId="6" borderId="5" xfId="3" applyNumberFormat="1" applyFill="1" applyBorder="1" applyAlignment="1">
      <alignment horizontal="center" vertical="center" shrinkToFit="1"/>
    </xf>
    <xf numFmtId="0" fontId="0" fillId="0" borderId="63" xfId="0" applyBorder="1" applyAlignment="1">
      <alignment vertical="center" shrinkToFit="1"/>
    </xf>
    <xf numFmtId="0" fontId="16" fillId="6" borderId="51" xfId="0" applyFont="1" applyFill="1" applyBorder="1" applyAlignment="1">
      <alignment horizontal="center" vertical="center" shrinkToFit="1"/>
    </xf>
    <xf numFmtId="184" fontId="9" fillId="6" borderId="50" xfId="3" applyNumberFormat="1" applyFill="1" applyBorder="1" applyAlignment="1">
      <alignment horizontal="center" vertical="center" shrinkToFit="1"/>
    </xf>
    <xf numFmtId="9" fontId="0" fillId="6" borderId="44" xfId="6" applyFont="1" applyFill="1" applyBorder="1" applyAlignment="1">
      <alignment vertical="center" shrinkToFit="1"/>
    </xf>
    <xf numFmtId="38" fontId="0" fillId="9" borderId="1" xfId="0" applyNumberFormat="1" applyFill="1" applyBorder="1" applyAlignment="1">
      <alignment horizontal="center" vertical="center" shrinkToFit="1"/>
    </xf>
    <xf numFmtId="38" fontId="31" fillId="9" borderId="64" xfId="1" applyFont="1" applyFill="1" applyBorder="1" applyAlignment="1">
      <alignment horizontal="center" vertical="center" shrinkToFit="1"/>
    </xf>
    <xf numFmtId="189" fontId="31" fillId="9" borderId="64" xfId="1" applyNumberFormat="1" applyFont="1" applyFill="1" applyBorder="1" applyAlignment="1">
      <alignment horizontal="center" vertical="center" shrinkToFit="1"/>
    </xf>
    <xf numFmtId="0" fontId="33" fillId="0" borderId="0" xfId="0" applyFont="1" applyAlignment="1">
      <alignment vertical="center"/>
    </xf>
    <xf numFmtId="38" fontId="15" fillId="0" borderId="1" xfId="1" applyFont="1" applyFill="1" applyBorder="1" applyAlignment="1">
      <alignment horizontal="center" vertical="center" shrinkToFit="1"/>
    </xf>
    <xf numFmtId="189" fontId="15" fillId="0" borderId="11" xfId="1" applyNumberFormat="1" applyFont="1" applyFill="1" applyBorder="1" applyAlignment="1">
      <alignment horizontal="center" vertical="center" shrinkToFit="1"/>
    </xf>
    <xf numFmtId="38" fontId="30" fillId="0" borderId="1" xfId="1" applyFont="1" applyFill="1" applyBorder="1" applyAlignment="1">
      <alignment horizontal="center" vertical="center" shrinkToFit="1"/>
    </xf>
    <xf numFmtId="189" fontId="30" fillId="0" borderId="11" xfId="1" applyNumberFormat="1" applyFont="1" applyFill="1" applyBorder="1" applyAlignment="1">
      <alignment horizontal="center" vertical="center" shrinkToFit="1"/>
    </xf>
    <xf numFmtId="38" fontId="0" fillId="0" borderId="1" xfId="1" applyFont="1" applyFill="1" applyBorder="1" applyAlignment="1">
      <alignment horizontal="center" vertical="center" shrinkToFit="1"/>
    </xf>
    <xf numFmtId="189" fontId="0" fillId="0" borderId="11" xfId="1" applyNumberFormat="1" applyFont="1" applyFill="1" applyBorder="1" applyAlignment="1">
      <alignment horizontal="center" vertical="center" shrinkToFit="1"/>
    </xf>
    <xf numFmtId="189" fontId="22" fillId="0" borderId="11" xfId="1" applyNumberFormat="1" applyFont="1" applyFill="1" applyBorder="1" applyAlignment="1">
      <alignment horizontal="center" vertical="center" shrinkToFit="1"/>
    </xf>
    <xf numFmtId="38" fontId="22" fillId="9" borderId="21" xfId="1" applyFont="1" applyFill="1" applyBorder="1" applyAlignment="1">
      <alignment horizontal="center" vertical="center" shrinkToFit="1"/>
    </xf>
    <xf numFmtId="189" fontId="22" fillId="9" borderId="21" xfId="1" applyNumberFormat="1" applyFont="1" applyFill="1" applyBorder="1" applyAlignment="1">
      <alignment horizontal="center" vertical="center" shrinkToFit="1"/>
    </xf>
    <xf numFmtId="38" fontId="22" fillId="9" borderId="64" xfId="1" applyFont="1" applyFill="1" applyBorder="1" applyAlignment="1">
      <alignment horizontal="center" vertical="center" shrinkToFit="1"/>
    </xf>
    <xf numFmtId="189" fontId="22" fillId="9" borderId="64" xfId="1" applyNumberFormat="1" applyFont="1" applyFill="1" applyBorder="1" applyAlignment="1">
      <alignment horizontal="center" vertical="center" shrinkToFit="1"/>
    </xf>
    <xf numFmtId="0" fontId="34" fillId="0" borderId="0" xfId="0" applyFont="1" applyAlignment="1">
      <alignment horizontal="center" vertical="center" shrinkToFit="1"/>
    </xf>
    <xf numFmtId="0" fontId="35" fillId="0" borderId="0" xfId="0" applyFont="1" applyAlignment="1">
      <alignment horizontal="center" vertical="center" shrinkToFit="1"/>
    </xf>
    <xf numFmtId="178" fontId="22" fillId="9" borderId="0" xfId="0" applyNumberFormat="1" applyFont="1" applyFill="1" applyAlignment="1">
      <alignment horizontal="center" vertical="center" shrinkToFit="1"/>
    </xf>
    <xf numFmtId="9" fontId="22" fillId="9" borderId="0" xfId="0" applyNumberFormat="1" applyFont="1" applyFill="1" applyAlignment="1">
      <alignment horizontal="center" vertical="center" shrinkToFit="1"/>
    </xf>
    <xf numFmtId="9" fontId="22" fillId="0" borderId="0" xfId="0" applyNumberFormat="1" applyFont="1" applyAlignment="1">
      <alignment horizontal="center" vertical="center" shrinkToFit="1"/>
    </xf>
    <xf numFmtId="0" fontId="0" fillId="11" borderId="1" xfId="0" applyFill="1" applyBorder="1" applyAlignment="1">
      <alignment horizontal="center" vertical="center" wrapText="1" shrinkToFit="1"/>
    </xf>
    <xf numFmtId="0" fontId="0" fillId="11" borderId="1" xfId="0" applyFill="1" applyBorder="1" applyAlignment="1">
      <alignment horizontal="center" vertical="center" shrinkToFit="1"/>
    </xf>
    <xf numFmtId="0" fontId="22" fillId="11" borderId="1" xfId="0" applyFont="1" applyFill="1" applyBorder="1" applyAlignment="1">
      <alignment horizontal="center" vertical="center" wrapText="1" shrinkToFit="1"/>
    </xf>
    <xf numFmtId="0" fontId="22" fillId="11" borderId="1" xfId="0" applyFont="1" applyFill="1" applyBorder="1" applyAlignment="1">
      <alignment horizontal="center" vertical="center" shrinkToFit="1"/>
    </xf>
    <xf numFmtId="40" fontId="22" fillId="2" borderId="31" xfId="1" applyNumberFormat="1" applyFont="1" applyFill="1" applyBorder="1" applyAlignment="1">
      <alignment horizontal="center" vertical="center" shrinkToFit="1"/>
    </xf>
    <xf numFmtId="185" fontId="22" fillId="0" borderId="11" xfId="0" applyNumberFormat="1" applyFont="1" applyBorder="1" applyAlignment="1">
      <alignment horizontal="center" vertical="center"/>
    </xf>
    <xf numFmtId="9" fontId="7" fillId="0" borderId="0" xfId="2" applyFont="1" applyAlignment="1">
      <alignment horizontal="center" vertical="center" shrinkToFit="1"/>
    </xf>
    <xf numFmtId="0" fontId="7" fillId="0" borderId="0" xfId="0" applyFont="1" applyAlignment="1">
      <alignment horizontal="center" vertical="center" shrinkToFit="1"/>
    </xf>
    <xf numFmtId="0" fontId="37" fillId="0" borderId="0" xfId="0" applyFont="1" applyAlignment="1">
      <alignment horizontal="center" vertical="center" shrinkToFit="1"/>
    </xf>
    <xf numFmtId="0" fontId="0" fillId="0" borderId="1" xfId="0" applyBorder="1" applyAlignment="1">
      <alignment vertical="center" wrapText="1"/>
    </xf>
    <xf numFmtId="0" fontId="38" fillId="0" borderId="1" xfId="0" applyFont="1" applyBorder="1" applyAlignment="1">
      <alignment horizontal="left" vertical="center" shrinkToFit="1"/>
    </xf>
    <xf numFmtId="0" fontId="10" fillId="0" borderId="1" xfId="0" applyFont="1" applyBorder="1" applyAlignment="1">
      <alignment horizontal="left" vertical="center" shrinkToFit="1"/>
    </xf>
    <xf numFmtId="0" fontId="0" fillId="0" borderId="1" xfId="0" applyBorder="1" applyAlignment="1">
      <alignment vertical="center" shrinkToFit="1"/>
    </xf>
    <xf numFmtId="0" fontId="0" fillId="0" borderId="65" xfId="0" applyBorder="1" applyAlignment="1">
      <alignment vertical="center" shrinkToFit="1"/>
    </xf>
    <xf numFmtId="0" fontId="0" fillId="2" borderId="21" xfId="0" applyFill="1" applyBorder="1" applyAlignment="1">
      <alignment horizontal="center" vertical="center" shrinkToFit="1"/>
    </xf>
    <xf numFmtId="0" fontId="0" fillId="7" borderId="2" xfId="0" applyFill="1" applyBorder="1" applyAlignment="1">
      <alignment horizontal="center" vertical="center" wrapText="1" shrinkToFit="1"/>
    </xf>
    <xf numFmtId="0" fontId="0" fillId="7" borderId="4" xfId="0" applyFill="1" applyBorder="1" applyAlignment="1">
      <alignment horizontal="center" vertical="center" wrapText="1" shrinkToFit="1"/>
    </xf>
    <xf numFmtId="0" fontId="0" fillId="7" borderId="3" xfId="0" applyFill="1" applyBorder="1" applyAlignment="1">
      <alignment horizontal="center" vertical="center" wrapText="1" shrinkToFit="1"/>
    </xf>
    <xf numFmtId="0" fontId="22" fillId="0" borderId="2" xfId="0" applyFont="1" applyBorder="1" applyAlignment="1">
      <alignment horizontal="center" vertical="center" wrapText="1" shrinkToFit="1"/>
    </xf>
    <xf numFmtId="0" fontId="22" fillId="0" borderId="4" xfId="0" applyFont="1" applyBorder="1" applyAlignment="1">
      <alignment horizontal="center" vertical="center" wrapText="1" shrinkToFit="1"/>
    </xf>
    <xf numFmtId="0" fontId="22" fillId="0" borderId="3" xfId="0" applyFont="1" applyBorder="1" applyAlignment="1">
      <alignment horizontal="center" vertical="center" wrapText="1" shrinkToFit="1"/>
    </xf>
    <xf numFmtId="0" fontId="22" fillId="0" borderId="2" xfId="0" applyFont="1" applyBorder="1" applyAlignment="1">
      <alignment horizontal="center" vertical="center" shrinkToFit="1"/>
    </xf>
    <xf numFmtId="0" fontId="22" fillId="0" borderId="4" xfId="0" applyFont="1" applyBorder="1" applyAlignment="1">
      <alignment horizontal="center" vertical="center" shrinkToFit="1"/>
    </xf>
    <xf numFmtId="0" fontId="22" fillId="0" borderId="3" xfId="0" applyFont="1" applyBorder="1" applyAlignment="1">
      <alignment horizontal="center" vertical="center" shrinkToFit="1"/>
    </xf>
    <xf numFmtId="0" fontId="28" fillId="0" borderId="0" xfId="3" applyFont="1" applyAlignment="1">
      <alignment horizontal="center" vertical="center" shrinkToFit="1"/>
    </xf>
    <xf numFmtId="0" fontId="22" fillId="11" borderId="5" xfId="0" applyFont="1" applyFill="1" applyBorder="1" applyAlignment="1">
      <alignment horizontal="center" vertical="center" wrapText="1" shrinkToFit="1"/>
    </xf>
    <xf numFmtId="0" fontId="22" fillId="11" borderId="26" xfId="0" applyFont="1" applyFill="1" applyBorder="1" applyAlignment="1">
      <alignment horizontal="center" vertical="center" wrapText="1" shrinkToFit="1"/>
    </xf>
    <xf numFmtId="0" fontId="22" fillId="11" borderId="6" xfId="0" applyFont="1" applyFill="1" applyBorder="1" applyAlignment="1">
      <alignment horizontal="center" vertical="center" wrapText="1" shrinkToFit="1"/>
    </xf>
    <xf numFmtId="0" fontId="24" fillId="0" borderId="2" xfId="0" applyFont="1" applyBorder="1" applyAlignment="1">
      <alignment horizontal="center" vertical="center" wrapText="1" shrinkToFit="1"/>
    </xf>
    <xf numFmtId="0" fontId="24" fillId="0" borderId="4" xfId="0" applyFont="1" applyBorder="1" applyAlignment="1">
      <alignment horizontal="center" vertical="center" wrapText="1" shrinkToFit="1"/>
    </xf>
    <xf numFmtId="0" fontId="24" fillId="0" borderId="3" xfId="0" applyFont="1" applyBorder="1" applyAlignment="1">
      <alignment horizontal="center" vertical="center" wrapText="1" shrinkToFit="1"/>
    </xf>
    <xf numFmtId="0" fontId="22" fillId="0" borderId="1" xfId="0" applyFont="1" applyBorder="1" applyAlignment="1">
      <alignment horizontal="center" vertical="center" shrinkToFit="1"/>
    </xf>
    <xf numFmtId="0" fontId="22" fillId="10" borderId="9" xfId="0" applyFont="1" applyFill="1" applyBorder="1" applyAlignment="1">
      <alignment horizontal="center" vertical="center" wrapText="1" shrinkToFit="1"/>
    </xf>
    <xf numFmtId="0" fontId="22" fillId="10" borderId="27" xfId="0" applyFont="1" applyFill="1" applyBorder="1" applyAlignment="1">
      <alignment horizontal="center" vertical="center" wrapText="1" shrinkToFit="1"/>
    </xf>
    <xf numFmtId="0" fontId="22" fillId="10" borderId="8" xfId="0" applyFont="1" applyFill="1" applyBorder="1" applyAlignment="1">
      <alignment horizontal="center" vertical="center" wrapText="1" shrinkToFit="1"/>
    </xf>
    <xf numFmtId="0" fontId="22" fillId="10" borderId="29" xfId="0" applyFont="1" applyFill="1" applyBorder="1" applyAlignment="1">
      <alignment horizontal="center" vertical="center" wrapText="1" shrinkToFit="1"/>
    </xf>
    <xf numFmtId="0" fontId="22" fillId="10" borderId="0" xfId="0" applyFont="1" applyFill="1" applyAlignment="1">
      <alignment horizontal="center" vertical="center" wrapText="1" shrinkToFit="1"/>
    </xf>
    <xf numFmtId="0" fontId="22" fillId="10" borderId="32" xfId="0" applyFont="1" applyFill="1" applyBorder="1" applyAlignment="1">
      <alignment horizontal="center" vertical="center" wrapText="1" shrinkToFit="1"/>
    </xf>
    <xf numFmtId="0" fontId="22" fillId="10" borderId="10" xfId="0" applyFont="1" applyFill="1" applyBorder="1" applyAlignment="1">
      <alignment horizontal="center" vertical="center" wrapText="1" shrinkToFit="1"/>
    </xf>
    <xf numFmtId="0" fontId="22" fillId="10" borderId="7" xfId="0" applyFont="1" applyFill="1" applyBorder="1" applyAlignment="1">
      <alignment horizontal="center" vertical="center" wrapText="1" shrinkToFit="1"/>
    </xf>
    <xf numFmtId="0" fontId="22" fillId="10" borderId="11" xfId="0" applyFont="1" applyFill="1" applyBorder="1" applyAlignment="1">
      <alignment horizontal="center" vertical="center" wrapText="1" shrinkToFit="1"/>
    </xf>
    <xf numFmtId="0" fontId="22" fillId="0" borderId="9" xfId="0" applyFont="1" applyBorder="1" applyAlignment="1">
      <alignment horizontal="center" vertical="center" wrapText="1" shrinkToFit="1"/>
    </xf>
    <xf numFmtId="0" fontId="22" fillId="0" borderId="27" xfId="0" applyFont="1" applyBorder="1" applyAlignment="1">
      <alignment horizontal="center" vertical="center" shrinkToFit="1"/>
    </xf>
    <xf numFmtId="0" fontId="22" fillId="0" borderId="8" xfId="0" applyFont="1" applyBorder="1" applyAlignment="1">
      <alignment horizontal="center" vertical="center" shrinkToFit="1"/>
    </xf>
    <xf numFmtId="0" fontId="22" fillId="0" borderId="29" xfId="0" applyFont="1" applyBorder="1" applyAlignment="1">
      <alignment horizontal="center" vertical="center" shrinkToFit="1"/>
    </xf>
    <xf numFmtId="0" fontId="22" fillId="0" borderId="0" xfId="0" applyFont="1" applyAlignment="1">
      <alignment horizontal="center" vertical="center" shrinkToFit="1"/>
    </xf>
    <xf numFmtId="0" fontId="22" fillId="0" borderId="32" xfId="0" applyFont="1" applyBorder="1" applyAlignment="1">
      <alignment horizontal="center" vertical="center" shrinkToFit="1"/>
    </xf>
    <xf numFmtId="0" fontId="22" fillId="0" borderId="10" xfId="0" applyFont="1" applyBorder="1" applyAlignment="1">
      <alignment horizontal="center" vertical="center" shrinkToFit="1"/>
    </xf>
    <xf numFmtId="0" fontId="22" fillId="0" borderId="7" xfId="0" applyFont="1" applyBorder="1" applyAlignment="1">
      <alignment horizontal="center" vertical="center" shrinkToFit="1"/>
    </xf>
    <xf numFmtId="0" fontId="22" fillId="0" borderId="11" xfId="0" applyFont="1" applyBorder="1" applyAlignment="1">
      <alignment horizontal="center" vertical="center" shrinkToFit="1"/>
    </xf>
    <xf numFmtId="0" fontId="22" fillId="0" borderId="13" xfId="0" applyFont="1" applyBorder="1" applyAlignment="1">
      <alignment horizontal="center" vertical="center" wrapText="1" shrinkToFit="1"/>
    </xf>
    <xf numFmtId="0" fontId="22" fillId="0" borderId="14" xfId="0" applyFont="1" applyBorder="1" applyAlignment="1">
      <alignment horizontal="center" vertical="center" wrapText="1" shrinkToFit="1"/>
    </xf>
    <xf numFmtId="0" fontId="22" fillId="0" borderId="15" xfId="0" applyFont="1" applyBorder="1" applyAlignment="1">
      <alignment horizontal="center" vertical="center" wrapText="1" shrinkToFit="1"/>
    </xf>
    <xf numFmtId="0" fontId="22" fillId="0" borderId="33" xfId="0" applyFont="1" applyBorder="1" applyAlignment="1">
      <alignment horizontal="center" vertical="center" wrapText="1" shrinkToFit="1"/>
    </xf>
    <xf numFmtId="0" fontId="22" fillId="0" borderId="34" xfId="0" applyFont="1" applyBorder="1" applyAlignment="1">
      <alignment horizontal="center" vertical="center" wrapText="1" shrinkToFit="1"/>
    </xf>
    <xf numFmtId="0" fontId="22" fillId="0" borderId="28" xfId="0" applyFont="1" applyBorder="1" applyAlignment="1">
      <alignment horizontal="center" vertical="center" wrapText="1" shrinkToFit="1"/>
    </xf>
    <xf numFmtId="0" fontId="22" fillId="0" borderId="19" xfId="0" applyFont="1" applyBorder="1" applyAlignment="1">
      <alignment horizontal="center" vertical="center" wrapText="1" shrinkToFit="1"/>
    </xf>
    <xf numFmtId="0" fontId="22" fillId="0" borderId="35" xfId="0" applyFont="1" applyBorder="1" applyAlignment="1">
      <alignment horizontal="center" vertical="center" wrapText="1" shrinkToFit="1"/>
    </xf>
    <xf numFmtId="0" fontId="22" fillId="0" borderId="23" xfId="0" applyFont="1" applyBorder="1" applyAlignment="1">
      <alignment horizontal="center" vertical="center" wrapText="1" shrinkToFit="1"/>
    </xf>
    <xf numFmtId="0" fontId="22" fillId="0" borderId="5" xfId="0" applyFont="1" applyBorder="1" applyAlignment="1">
      <alignment horizontal="center" vertical="center" shrinkToFit="1"/>
    </xf>
    <xf numFmtId="0" fontId="22" fillId="0" borderId="26" xfId="0" applyFont="1" applyBorder="1" applyAlignment="1">
      <alignment horizontal="center" vertical="center" shrinkToFit="1"/>
    </xf>
    <xf numFmtId="0" fontId="22" fillId="0" borderId="6" xfId="0" applyFont="1" applyBorder="1" applyAlignment="1">
      <alignment horizontal="center" vertical="center" shrinkToFit="1"/>
    </xf>
    <xf numFmtId="0" fontId="0" fillId="10" borderId="2" xfId="0" applyFill="1" applyBorder="1" applyAlignment="1">
      <alignment horizontal="center" vertical="center" wrapText="1" shrinkToFit="1"/>
    </xf>
    <xf numFmtId="0" fontId="0" fillId="10" borderId="3" xfId="0" applyFill="1" applyBorder="1" applyAlignment="1">
      <alignment horizontal="center" vertical="center" wrapText="1" shrinkToFit="1"/>
    </xf>
    <xf numFmtId="0" fontId="24" fillId="0" borderId="1" xfId="0" applyFont="1" applyBorder="1" applyAlignment="1">
      <alignment horizontal="center" vertical="center" wrapText="1" shrinkToFit="1"/>
    </xf>
    <xf numFmtId="0" fontId="24" fillId="0" borderId="1" xfId="0" applyFont="1" applyBorder="1" applyAlignment="1">
      <alignment horizontal="center" vertical="center" shrinkToFit="1"/>
    </xf>
    <xf numFmtId="0" fontId="22" fillId="0" borderId="1" xfId="0" applyFont="1" applyBorder="1" applyAlignment="1">
      <alignment horizontal="center" vertical="center" wrapText="1" shrinkToFit="1"/>
    </xf>
    <xf numFmtId="55" fontId="22" fillId="0" borderId="52" xfId="0" applyNumberFormat="1" applyFont="1" applyBorder="1" applyAlignment="1">
      <alignment horizontal="center" vertical="center"/>
    </xf>
    <xf numFmtId="0" fontId="22" fillId="0" borderId="26" xfId="0" applyFont="1" applyBorder="1" applyAlignment="1">
      <alignment horizontal="center" vertical="center"/>
    </xf>
    <xf numFmtId="0" fontId="22" fillId="0" borderId="6" xfId="0" applyFont="1" applyBorder="1" applyAlignment="1">
      <alignment horizontal="center" vertical="center"/>
    </xf>
    <xf numFmtId="55" fontId="22" fillId="0" borderId="26" xfId="0" applyNumberFormat="1" applyFont="1" applyBorder="1" applyAlignment="1">
      <alignment horizontal="center" vertical="center"/>
    </xf>
    <xf numFmtId="0" fontId="22" fillId="0" borderId="5" xfId="0" applyFont="1" applyBorder="1" applyAlignment="1">
      <alignment horizontal="center" vertical="center" wrapText="1" shrinkToFit="1"/>
    </xf>
    <xf numFmtId="0" fontId="22" fillId="0" borderId="26" xfId="0" applyFont="1" applyBorder="1" applyAlignment="1">
      <alignment horizontal="center" vertical="center" wrapText="1" shrinkToFit="1"/>
    </xf>
    <xf numFmtId="0" fontId="22" fillId="0" borderId="36" xfId="0" applyFont="1" applyBorder="1" applyAlignment="1">
      <alignment horizontal="center" vertical="center" wrapText="1" shrinkToFit="1"/>
    </xf>
    <xf numFmtId="0" fontId="22" fillId="0" borderId="57" xfId="0" applyFont="1" applyBorder="1" applyAlignment="1">
      <alignment horizontal="center" vertical="center" wrapText="1" shrinkToFit="1"/>
    </xf>
    <xf numFmtId="0" fontId="22" fillId="0" borderId="58" xfId="0" applyFont="1" applyBorder="1" applyAlignment="1">
      <alignment horizontal="center" vertical="center" wrapText="1" shrinkToFit="1"/>
    </xf>
    <xf numFmtId="0" fontId="22" fillId="0" borderId="54" xfId="0" applyFont="1" applyBorder="1" applyAlignment="1">
      <alignment horizontal="center" vertical="center" wrapText="1" shrinkToFit="1"/>
    </xf>
    <xf numFmtId="0" fontId="22" fillId="11" borderId="10" xfId="0" applyFont="1" applyFill="1" applyBorder="1" applyAlignment="1">
      <alignment horizontal="center" vertical="center" wrapText="1" shrinkToFit="1"/>
    </xf>
    <xf numFmtId="0" fontId="22" fillId="11" borderId="7" xfId="0" applyFont="1" applyFill="1" applyBorder="1" applyAlignment="1">
      <alignment horizontal="center" vertical="center" wrapText="1" shrinkToFit="1"/>
    </xf>
    <xf numFmtId="0" fontId="22" fillId="11" borderId="11" xfId="0" applyFont="1" applyFill="1" applyBorder="1" applyAlignment="1">
      <alignment horizontal="center" vertical="center" wrapText="1" shrinkToFit="1"/>
    </xf>
    <xf numFmtId="0" fontId="24" fillId="0" borderId="9" xfId="0" applyFont="1" applyBorder="1" applyAlignment="1">
      <alignment horizontal="center" vertical="center" wrapText="1" shrinkToFit="1"/>
    </xf>
    <xf numFmtId="0" fontId="24" fillId="0" borderId="10" xfId="0" applyFont="1" applyBorder="1" applyAlignment="1">
      <alignment horizontal="center" vertical="center" wrapText="1" shrinkToFit="1"/>
    </xf>
    <xf numFmtId="0" fontId="22" fillId="0" borderId="38" xfId="0" applyFont="1" applyBorder="1" applyAlignment="1">
      <alignment horizontal="center" vertical="center" shrinkToFit="1"/>
    </xf>
    <xf numFmtId="0" fontId="22" fillId="0" borderId="6" xfId="0" applyFont="1" applyBorder="1" applyAlignment="1">
      <alignment horizontal="center" vertical="center" wrapText="1" shrinkToFit="1"/>
    </xf>
    <xf numFmtId="0" fontId="0" fillId="0" borderId="45" xfId="0" applyBorder="1" applyAlignment="1">
      <alignment horizontal="center" vertical="center" shrinkToFit="1"/>
    </xf>
    <xf numFmtId="0" fontId="0" fillId="0" borderId="16" xfId="0" applyBorder="1" applyAlignment="1">
      <alignment horizontal="center" vertical="center" shrinkToFit="1"/>
    </xf>
    <xf numFmtId="0" fontId="0" fillId="0" borderId="17" xfId="0" applyBorder="1" applyAlignment="1">
      <alignment horizontal="center" vertical="center" shrinkToFit="1"/>
    </xf>
    <xf numFmtId="0" fontId="0" fillId="0" borderId="2" xfId="0" applyBorder="1" applyAlignment="1">
      <alignment horizontal="center" vertical="center" wrapText="1" shrinkToFit="1"/>
    </xf>
    <xf numFmtId="0" fontId="0" fillId="0" borderId="4" xfId="0" applyBorder="1" applyAlignment="1">
      <alignment horizontal="center" vertical="center" wrapText="1" shrinkToFit="1"/>
    </xf>
    <xf numFmtId="0" fontId="0" fillId="0" borderId="3" xfId="0" applyBorder="1" applyAlignment="1">
      <alignment horizontal="center" vertical="center" wrapText="1" shrinkToFit="1"/>
    </xf>
    <xf numFmtId="0" fontId="22" fillId="0" borderId="53" xfId="0" applyFont="1" applyBorder="1" applyAlignment="1">
      <alignment horizontal="center" vertical="center" wrapText="1" shrinkToFit="1"/>
    </xf>
    <xf numFmtId="0" fontId="22" fillId="0" borderId="53" xfId="0" applyFont="1" applyBorder="1" applyAlignment="1">
      <alignment horizontal="center" vertical="center" shrinkToFit="1"/>
    </xf>
    <xf numFmtId="0" fontId="19" fillId="3" borderId="27" xfId="0" applyFont="1" applyFill="1" applyBorder="1" applyAlignment="1">
      <alignment horizontal="center" vertical="center" shrinkToFit="1"/>
    </xf>
    <xf numFmtId="0" fontId="20" fillId="3" borderId="27" xfId="0" applyFont="1" applyFill="1" applyBorder="1" applyAlignment="1">
      <alignment horizontal="center" vertical="center" shrinkToFit="1"/>
    </xf>
    <xf numFmtId="0" fontId="17" fillId="8" borderId="27" xfId="0" applyFont="1" applyFill="1" applyBorder="1" applyAlignment="1">
      <alignment horizontal="center" vertical="center" shrinkToFit="1"/>
    </xf>
    <xf numFmtId="0" fontId="18" fillId="8" borderId="27" xfId="0" applyFont="1" applyFill="1" applyBorder="1" applyAlignment="1">
      <alignment horizontal="center" vertical="center" shrinkToFit="1"/>
    </xf>
    <xf numFmtId="0" fontId="0" fillId="8" borderId="27" xfId="0" applyFill="1" applyBorder="1" applyAlignment="1">
      <alignment horizontal="center" vertical="center" shrinkToFit="1"/>
    </xf>
    <xf numFmtId="0" fontId="0" fillId="8" borderId="8" xfId="0" applyFill="1" applyBorder="1" applyAlignment="1">
      <alignment horizontal="center" vertical="center" shrinkToFit="1"/>
    </xf>
    <xf numFmtId="0" fontId="22" fillId="3" borderId="5" xfId="0" applyFont="1" applyFill="1" applyBorder="1" applyAlignment="1">
      <alignment horizontal="center" vertical="center" shrinkToFit="1"/>
    </xf>
    <xf numFmtId="0" fontId="22" fillId="3" borderId="26" xfId="0" applyFont="1" applyFill="1" applyBorder="1" applyAlignment="1">
      <alignment horizontal="center" vertical="center" shrinkToFit="1"/>
    </xf>
    <xf numFmtId="0" fontId="22" fillId="3" borderId="6" xfId="0" applyFont="1" applyFill="1" applyBorder="1" applyAlignment="1">
      <alignment horizontal="center" vertical="center" shrinkToFit="1"/>
    </xf>
    <xf numFmtId="0" fontId="0" fillId="7" borderId="27" xfId="0" applyFill="1" applyBorder="1" applyAlignment="1">
      <alignment horizontal="center" vertical="center" shrinkToFit="1"/>
    </xf>
    <xf numFmtId="0" fontId="17" fillId="7" borderId="27" xfId="0" applyFont="1" applyFill="1" applyBorder="1" applyAlignment="1">
      <alignment horizontal="center" vertical="center" shrinkToFit="1"/>
    </xf>
    <xf numFmtId="0" fontId="18" fillId="7" borderId="27" xfId="0" applyFont="1" applyFill="1" applyBorder="1" applyAlignment="1">
      <alignment horizontal="center" vertical="center" shrinkToFit="1"/>
    </xf>
    <xf numFmtId="0" fontId="0" fillId="7" borderId="8" xfId="0" applyFill="1" applyBorder="1" applyAlignment="1">
      <alignment horizontal="center" vertical="center" shrinkToFit="1"/>
    </xf>
    <xf numFmtId="0" fontId="18" fillId="8" borderId="0" xfId="0" applyFont="1" applyFill="1" applyAlignment="1">
      <alignment horizontal="center" vertical="center" shrinkToFit="1"/>
    </xf>
    <xf numFmtId="0" fontId="0" fillId="8" borderId="0" xfId="0" applyFill="1" applyAlignment="1">
      <alignment horizontal="center" vertical="center" shrinkToFit="1"/>
    </xf>
    <xf numFmtId="0" fontId="0" fillId="8" borderId="32" xfId="0" applyFill="1" applyBorder="1" applyAlignment="1">
      <alignment horizontal="center" vertical="center" shrinkToFit="1"/>
    </xf>
    <xf numFmtId="0" fontId="17" fillId="8" borderId="0" xfId="0" applyFont="1" applyFill="1" applyAlignment="1">
      <alignment horizontal="center" vertical="center" shrinkToFit="1"/>
    </xf>
    <xf numFmtId="0" fontId="38" fillId="0" borderId="1" xfId="0" applyFont="1" applyBorder="1" applyAlignment="1">
      <alignment horizontal="center" vertical="center" wrapText="1"/>
    </xf>
    <xf numFmtId="0" fontId="41" fillId="0" borderId="1" xfId="0" applyFont="1" applyBorder="1" applyAlignment="1">
      <alignment horizontal="center" vertical="center" wrapText="1"/>
    </xf>
    <xf numFmtId="40" fontId="22" fillId="0" borderId="2" xfId="1" applyNumberFormat="1" applyFont="1" applyBorder="1" applyAlignment="1">
      <alignment horizontal="center" vertical="center" shrinkToFit="1"/>
    </xf>
    <xf numFmtId="40" fontId="22" fillId="0" borderId="3" xfId="1" applyNumberFormat="1" applyFont="1" applyBorder="1" applyAlignment="1">
      <alignment horizontal="center" vertical="center" shrinkToFit="1"/>
    </xf>
    <xf numFmtId="0" fontId="0" fillId="11" borderId="5" xfId="0" applyFill="1" applyBorder="1" applyAlignment="1">
      <alignment horizontal="center" vertical="center" wrapText="1" shrinkToFit="1"/>
    </xf>
    <xf numFmtId="0" fontId="0" fillId="11" borderId="26" xfId="0" applyFill="1" applyBorder="1" applyAlignment="1">
      <alignment horizontal="center" vertical="center" wrapText="1" shrinkToFit="1"/>
    </xf>
    <xf numFmtId="0" fontId="0" fillId="11" borderId="6" xfId="0" applyFill="1" applyBorder="1" applyAlignment="1">
      <alignment horizontal="center" vertical="center" wrapText="1" shrinkToFit="1"/>
    </xf>
    <xf numFmtId="0" fontId="0" fillId="11" borderId="10" xfId="0" applyFill="1" applyBorder="1" applyAlignment="1">
      <alignment horizontal="center" vertical="center" wrapText="1" shrinkToFit="1"/>
    </xf>
    <xf numFmtId="0" fontId="0" fillId="11" borderId="7" xfId="0" applyFill="1" applyBorder="1" applyAlignment="1">
      <alignment horizontal="center" vertical="center" wrapText="1" shrinkToFit="1"/>
    </xf>
    <xf numFmtId="0" fontId="0" fillId="11" borderId="11" xfId="0" applyFill="1" applyBorder="1" applyAlignment="1">
      <alignment horizontal="center" vertical="center" wrapText="1" shrinkToFit="1"/>
    </xf>
    <xf numFmtId="0" fontId="0" fillId="11" borderId="2" xfId="0" applyFill="1" applyBorder="1" applyAlignment="1">
      <alignment horizontal="center" vertical="center" wrapText="1" shrinkToFit="1"/>
    </xf>
    <xf numFmtId="0" fontId="0" fillId="11" borderId="3" xfId="0" applyFill="1" applyBorder="1" applyAlignment="1">
      <alignment horizontal="center" vertical="center" wrapText="1" shrinkToFit="1"/>
    </xf>
  </cellXfs>
  <cellStyles count="7">
    <cellStyle name="パーセント" xfId="2" builtinId="5"/>
    <cellStyle name="パーセント 2" xfId="6" xr:uid="{4C26FBF5-4CFB-425F-A0AF-F84AEAA07BA3}"/>
    <cellStyle name="桁区切り" xfId="1" builtinId="6"/>
    <cellStyle name="桁区切り 2" xfId="4" xr:uid="{E8A312A5-1C63-4EEB-A368-B27C1D9557A6}"/>
    <cellStyle name="標準" xfId="0" builtinId="0"/>
    <cellStyle name="標準 2" xfId="3" xr:uid="{09A1FC8B-08C8-476E-B569-10CC08B861F1}"/>
    <cellStyle name="標準 2 2" xfId="5" xr:uid="{F6DCADD6-9221-420D-B8E3-033F9A895644}"/>
  </cellStyles>
  <dxfs count="0"/>
  <tableStyles count="0" defaultTableStyle="TableStyleMedium2" defaultPivotStyle="PivotStyleLight16"/>
  <colors>
    <mruColors>
      <color rgb="FFF8CBAD"/>
      <color rgb="FFCCFFFF"/>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31</xdr:col>
      <xdr:colOff>201612</xdr:colOff>
      <xdr:row>2</xdr:row>
      <xdr:rowOff>160111</xdr:rowOff>
    </xdr:from>
    <xdr:to>
      <xdr:col>36</xdr:col>
      <xdr:colOff>65881</xdr:colOff>
      <xdr:row>5</xdr:row>
      <xdr:rowOff>163511</xdr:rowOff>
    </xdr:to>
    <xdr:sp macro="" textlink="">
      <xdr:nvSpPr>
        <xdr:cNvPr id="2" name="吹き出し: 四角形 1">
          <a:extLst>
            <a:ext uri="{FF2B5EF4-FFF2-40B4-BE49-F238E27FC236}">
              <a16:creationId xmlns:a16="http://schemas.microsoft.com/office/drawing/2014/main" id="{1ACC56B4-5F97-457C-A9D0-5BE1B3F40BA4}"/>
            </a:ext>
          </a:extLst>
        </xdr:cNvPr>
        <xdr:cNvSpPr/>
      </xdr:nvSpPr>
      <xdr:spPr>
        <a:xfrm>
          <a:off x="22435683" y="160111"/>
          <a:ext cx="2653734" cy="1173614"/>
        </a:xfrm>
        <a:prstGeom prst="wedgeRectCallout">
          <a:avLst>
            <a:gd name="adj1" fmla="val -11528"/>
            <a:gd name="adj2" fmla="val 95171"/>
          </a:avLst>
        </a:prstGeom>
        <a:solidFill>
          <a:schemeClr val="accent2">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rgbClr val="FF0000"/>
              </a:solidFill>
            </a:rPr>
            <a:t>業務方法書別紙様式第２号「省エネルギー等対策取組計画」の経営する温室加温面積を記入</a:t>
          </a:r>
          <a:endParaRPr kumimoji="1" lang="en-US" altLang="ja-JP" sz="1100">
            <a:solidFill>
              <a:srgbClr val="FF0000"/>
            </a:solidFill>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rgbClr val="FF0000"/>
              </a:solidFill>
              <a:effectLst/>
              <a:latin typeface="+mn-lt"/>
              <a:ea typeface="+mn-ea"/>
              <a:cs typeface="+mn-cs"/>
            </a:rPr>
            <a:t>同一農家で複数の燃料を入力する場合、加温面積が重複しないように入力。</a:t>
          </a:r>
          <a:endParaRPr lang="ja-JP" altLang="ja-JP">
            <a:solidFill>
              <a:srgbClr val="FF0000"/>
            </a:solidFill>
            <a:effectLst/>
          </a:endParaRPr>
        </a:p>
        <a:p>
          <a:pPr algn="l"/>
          <a:endParaRPr kumimoji="1" lang="ja-JP" altLang="en-US" sz="1100">
            <a:solidFill>
              <a:srgbClr val="FF0000"/>
            </a:solidFill>
          </a:endParaRPr>
        </a:p>
      </xdr:txBody>
    </xdr:sp>
    <xdr:clientData/>
  </xdr:twoCellAnchor>
  <xdr:twoCellAnchor>
    <xdr:from>
      <xdr:col>53</xdr:col>
      <xdr:colOff>678656</xdr:colOff>
      <xdr:row>2</xdr:row>
      <xdr:rowOff>654842</xdr:rowOff>
    </xdr:from>
    <xdr:to>
      <xdr:col>56</xdr:col>
      <xdr:colOff>547687</xdr:colOff>
      <xdr:row>6</xdr:row>
      <xdr:rowOff>190499</xdr:rowOff>
    </xdr:to>
    <xdr:sp macro="" textlink="">
      <xdr:nvSpPr>
        <xdr:cNvPr id="3" name="吹き出し: 四角形 2">
          <a:extLst>
            <a:ext uri="{FF2B5EF4-FFF2-40B4-BE49-F238E27FC236}">
              <a16:creationId xmlns:a16="http://schemas.microsoft.com/office/drawing/2014/main" id="{0EB7B0D0-DC35-4A46-B408-73B48FAF1094}"/>
            </a:ext>
          </a:extLst>
        </xdr:cNvPr>
        <xdr:cNvSpPr/>
      </xdr:nvSpPr>
      <xdr:spPr>
        <a:xfrm>
          <a:off x="40166131" y="658017"/>
          <a:ext cx="2269331" cy="951707"/>
        </a:xfrm>
        <a:prstGeom prst="wedgeRectCallout">
          <a:avLst>
            <a:gd name="adj1" fmla="val -47500"/>
            <a:gd name="adj2" fmla="val 98593"/>
          </a:avLst>
        </a:prstGeom>
        <a:solidFill>
          <a:schemeClr val="accent2">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rgbClr val="FF0000"/>
              </a:solidFill>
            </a:rPr>
            <a:t>業務方法書別紙様式第２号「省エネルギー等対策取組計画」の省エネ設備・生産性向上設備導入計画を記入</a:t>
          </a:r>
        </a:p>
      </xdr:txBody>
    </xdr:sp>
    <xdr:clientData/>
  </xdr:twoCellAnchor>
  <xdr:twoCellAnchor>
    <xdr:from>
      <xdr:col>3</xdr:col>
      <xdr:colOff>136072</xdr:colOff>
      <xdr:row>12</xdr:row>
      <xdr:rowOff>166459</xdr:rowOff>
    </xdr:from>
    <xdr:to>
      <xdr:col>12</xdr:col>
      <xdr:colOff>122465</xdr:colOff>
      <xdr:row>93</xdr:row>
      <xdr:rowOff>72572</xdr:rowOff>
    </xdr:to>
    <xdr:sp macro="" textlink="">
      <xdr:nvSpPr>
        <xdr:cNvPr id="4" name="テキスト ボックス 3">
          <a:extLst>
            <a:ext uri="{FF2B5EF4-FFF2-40B4-BE49-F238E27FC236}">
              <a16:creationId xmlns:a16="http://schemas.microsoft.com/office/drawing/2014/main" id="{6BAE9E51-400A-4532-B76F-AD0389632303}"/>
            </a:ext>
          </a:extLst>
        </xdr:cNvPr>
        <xdr:cNvSpPr txBox="1"/>
      </xdr:nvSpPr>
      <xdr:spPr>
        <a:xfrm>
          <a:off x="1950358" y="3613602"/>
          <a:ext cx="6699250" cy="3534684"/>
        </a:xfrm>
        <a:prstGeom prst="rect">
          <a:avLst/>
        </a:prstGeom>
        <a:solidFill>
          <a:schemeClr val="lt1"/>
        </a:solid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8800" b="1">
              <a:solidFill>
                <a:srgbClr val="FF0000"/>
              </a:solidFill>
            </a:rPr>
            <a:t>記載例</a:t>
          </a:r>
          <a:endParaRPr kumimoji="1" lang="en-US" altLang="ja-JP" sz="8800" b="1">
            <a:solidFill>
              <a:srgbClr val="FF0000"/>
            </a:solidFill>
          </a:endParaRPr>
        </a:p>
        <a:p>
          <a:pPr algn="ctr"/>
          <a:r>
            <a:rPr kumimoji="1" lang="ja-JP" altLang="en-US" sz="4800" b="1">
              <a:solidFill>
                <a:srgbClr val="FF0000"/>
              </a:solidFill>
            </a:rPr>
            <a:t>隣のシートに入力してください。</a:t>
          </a:r>
          <a:endParaRPr kumimoji="1" lang="en-US" altLang="ja-JP" sz="4800" b="1">
            <a:solidFill>
              <a:srgbClr val="FF0000"/>
            </a:solidFill>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31</xdr:col>
      <xdr:colOff>201612</xdr:colOff>
      <xdr:row>2</xdr:row>
      <xdr:rowOff>190500</xdr:rowOff>
    </xdr:from>
    <xdr:to>
      <xdr:col>36</xdr:col>
      <xdr:colOff>65881</xdr:colOff>
      <xdr:row>5</xdr:row>
      <xdr:rowOff>163511</xdr:rowOff>
    </xdr:to>
    <xdr:sp macro="" textlink="">
      <xdr:nvSpPr>
        <xdr:cNvPr id="2" name="吹き出し: 四角形 1">
          <a:extLst>
            <a:ext uri="{FF2B5EF4-FFF2-40B4-BE49-F238E27FC236}">
              <a16:creationId xmlns:a16="http://schemas.microsoft.com/office/drawing/2014/main" id="{7A3543E8-C5F0-4BC5-B2A7-240B38BF32B2}"/>
            </a:ext>
          </a:extLst>
        </xdr:cNvPr>
        <xdr:cNvSpPr/>
      </xdr:nvSpPr>
      <xdr:spPr>
        <a:xfrm>
          <a:off x="22435683" y="190500"/>
          <a:ext cx="2653734" cy="1143225"/>
        </a:xfrm>
        <a:prstGeom prst="wedgeRectCallout">
          <a:avLst>
            <a:gd name="adj1" fmla="val -11528"/>
            <a:gd name="adj2" fmla="val 103553"/>
          </a:avLst>
        </a:prstGeom>
        <a:solidFill>
          <a:schemeClr val="accent2">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rgbClr val="FF0000"/>
              </a:solidFill>
            </a:rPr>
            <a:t>業務方法書別紙様式第２号「省エネルギー等対策取組計画」の経営する温室加温面積を記入</a:t>
          </a:r>
          <a:endParaRPr kumimoji="1" lang="en-US" altLang="ja-JP" sz="1100">
            <a:solidFill>
              <a:srgbClr val="FF0000"/>
            </a:solidFill>
          </a:endParaRPr>
        </a:p>
        <a:p>
          <a:pPr algn="l"/>
          <a:r>
            <a:rPr kumimoji="1" lang="ja-JP" altLang="en-US" sz="1100">
              <a:solidFill>
                <a:srgbClr val="FF0000"/>
              </a:solidFill>
            </a:rPr>
            <a:t>同一農家で複数の燃料を入力する場合、加温面積が重複しないように入力。</a:t>
          </a:r>
        </a:p>
      </xdr:txBody>
    </xdr:sp>
    <xdr:clientData/>
  </xdr:twoCellAnchor>
  <xdr:twoCellAnchor>
    <xdr:from>
      <xdr:col>53</xdr:col>
      <xdr:colOff>678656</xdr:colOff>
      <xdr:row>2</xdr:row>
      <xdr:rowOff>654842</xdr:rowOff>
    </xdr:from>
    <xdr:to>
      <xdr:col>56</xdr:col>
      <xdr:colOff>547687</xdr:colOff>
      <xdr:row>6</xdr:row>
      <xdr:rowOff>190499</xdr:rowOff>
    </xdr:to>
    <xdr:sp macro="" textlink="">
      <xdr:nvSpPr>
        <xdr:cNvPr id="3" name="吹き出し: 四角形 2">
          <a:extLst>
            <a:ext uri="{FF2B5EF4-FFF2-40B4-BE49-F238E27FC236}">
              <a16:creationId xmlns:a16="http://schemas.microsoft.com/office/drawing/2014/main" id="{C700DD9F-D613-4DF9-83F4-923AE8F15BEB}"/>
            </a:ext>
          </a:extLst>
        </xdr:cNvPr>
        <xdr:cNvSpPr/>
      </xdr:nvSpPr>
      <xdr:spPr>
        <a:xfrm>
          <a:off x="37413406" y="1150142"/>
          <a:ext cx="2288381" cy="951707"/>
        </a:xfrm>
        <a:prstGeom prst="wedgeRectCallout">
          <a:avLst>
            <a:gd name="adj1" fmla="val -47500"/>
            <a:gd name="adj2" fmla="val 98593"/>
          </a:avLst>
        </a:prstGeom>
        <a:solidFill>
          <a:schemeClr val="accent2">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rgbClr val="FF0000"/>
              </a:solidFill>
            </a:rPr>
            <a:t>業務方法書別紙様式第２号「省エネルギー等対策取組計画」の省エネ設備・生産性向上設備導入計画を記入</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MSフォント">
      <a:majorFont>
        <a:latin typeface="Arial"/>
        <a:ea typeface="ＭＳ ゴシック"/>
        <a:cs typeface=""/>
      </a:majorFont>
      <a:minorFont>
        <a:latin typeface="Century"/>
        <a:ea typeface="ＭＳ 明朝"/>
        <a:cs typeface=""/>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8FCC85-E73C-4FE9-ABB0-596283D65F38}">
  <sheetPr>
    <tabColor theme="5"/>
    <pageSetUpPr fitToPage="1"/>
  </sheetPr>
  <dimension ref="A1:DQ124"/>
  <sheetViews>
    <sheetView tabSelected="1" view="pageBreakPreview" topLeftCell="A3" zoomScale="72" zoomScaleNormal="80" zoomScaleSheetLayoutView="100" workbookViewId="0">
      <selection activeCell="H7" sqref="H7"/>
    </sheetView>
  </sheetViews>
  <sheetFormatPr defaultColWidth="9" defaultRowHeight="19.5" customHeight="1" outlineLevelCol="1"/>
  <cols>
    <col min="1" max="1" width="6.08984375" style="1" customWidth="1"/>
    <col min="2" max="2" width="12.453125" style="1" customWidth="1"/>
    <col min="3" max="3" width="7.453125" style="1" customWidth="1"/>
    <col min="4" max="4" width="22.453125" style="1" customWidth="1"/>
    <col min="5" max="5" width="7.453125" style="1" customWidth="1"/>
    <col min="6" max="6" width="11" style="1" customWidth="1"/>
    <col min="7" max="7" width="8.36328125" style="1" customWidth="1"/>
    <col min="8" max="8" width="22.453125" style="1" customWidth="1"/>
    <col min="9" max="9" width="7" style="1" customWidth="1"/>
    <col min="10" max="10" width="4.453125" style="1" customWidth="1"/>
    <col min="11" max="11" width="7" style="1" customWidth="1"/>
    <col min="12" max="12" width="6" style="1" customWidth="1"/>
    <col min="13" max="13" width="3.90625" style="1" customWidth="1"/>
    <col min="14" max="14" width="5" style="1" customWidth="1"/>
    <col min="15" max="16" width="7.453125" style="1" customWidth="1"/>
    <col min="17" max="17" width="22.453125" style="1" customWidth="1"/>
    <col min="18" max="18" width="22.453125" style="3" customWidth="1"/>
    <col min="19" max="19" width="11" style="3" customWidth="1"/>
    <col min="20" max="21" width="8.7265625" style="1" customWidth="1"/>
    <col min="22" max="24" width="11.26953125" style="1" customWidth="1"/>
    <col min="25" max="25" width="12.26953125" style="1" customWidth="1"/>
    <col min="26" max="26" width="11.26953125" style="1" customWidth="1"/>
    <col min="27" max="27" width="7.453125" style="1" customWidth="1"/>
    <col min="28" max="28" width="11.26953125" style="1" customWidth="1"/>
    <col min="29" max="29" width="7.453125" style="1" customWidth="1"/>
    <col min="30" max="30" width="12.90625" style="1" customWidth="1"/>
    <col min="31" max="31" width="11.26953125" style="1" customWidth="1"/>
    <col min="32" max="37" width="8.08984375" style="1" customWidth="1"/>
    <col min="38" max="38" width="9.7265625" style="1" customWidth="1"/>
    <col min="39" max="39" width="12.26953125" style="1" customWidth="1"/>
    <col min="40" max="40" width="9.7265625" style="1" customWidth="1"/>
    <col min="41" max="41" width="13" style="1" customWidth="1"/>
    <col min="42" max="44" width="10.6328125" style="1" customWidth="1"/>
    <col min="45" max="45" width="32" style="1" customWidth="1"/>
    <col min="46" max="54" width="11.453125" style="110" customWidth="1" outlineLevel="1"/>
    <col min="55" max="59" width="11.453125" style="110" customWidth="1"/>
    <col min="60" max="60" width="22.08984375" style="1" hidden="1" customWidth="1"/>
    <col min="61" max="62" width="10.6328125" style="1" hidden="1" customWidth="1"/>
    <col min="63" max="63" width="10.453125" style="1" hidden="1" customWidth="1"/>
    <col min="64" max="78" width="10.6328125" style="1" hidden="1" customWidth="1"/>
    <col min="79" max="81" width="10.453125" style="1" hidden="1" customWidth="1"/>
    <col min="82" max="82" width="9" style="1" hidden="1" customWidth="1"/>
    <col min="83" max="114" width="10.6328125" style="1" hidden="1" customWidth="1"/>
    <col min="115" max="116" width="14.26953125" style="1" hidden="1" customWidth="1"/>
    <col min="117" max="117" width="14.36328125" style="1" hidden="1" customWidth="1"/>
    <col min="118" max="118" width="9" style="1"/>
    <col min="119" max="119" width="17.26953125" style="1" customWidth="1"/>
    <col min="120" max="120" width="16.453125" style="1" customWidth="1"/>
    <col min="121" max="121" width="15.08984375" style="1" customWidth="1"/>
    <col min="122" max="16384" width="9" style="1"/>
  </cols>
  <sheetData>
    <row r="1" spans="1:121" ht="19.5" hidden="1" customHeight="1"/>
    <row r="2" spans="1:121" ht="19.5" hidden="1" customHeight="1" thickBot="1">
      <c r="U2" s="1" t="s">
        <v>0</v>
      </c>
      <c r="AL2" s="1" t="s">
        <v>1</v>
      </c>
      <c r="AM2" s="109" t="s">
        <v>2</v>
      </c>
      <c r="AN2" s="1" t="s">
        <v>3</v>
      </c>
      <c r="AO2" s="109" t="s">
        <v>4</v>
      </c>
      <c r="AP2" s="1" t="s">
        <v>5</v>
      </c>
      <c r="AQ2" s="1" t="s">
        <v>6</v>
      </c>
      <c r="AR2" s="1" t="s">
        <v>7</v>
      </c>
    </row>
    <row r="3" spans="1:121" ht="53.25" customHeight="1" thickBot="1">
      <c r="B3" s="273" t="s">
        <v>147</v>
      </c>
      <c r="C3" s="273"/>
      <c r="D3" s="273"/>
      <c r="E3" s="273"/>
      <c r="F3" s="273"/>
      <c r="G3" s="273"/>
      <c r="H3" s="273"/>
      <c r="I3" s="273"/>
      <c r="J3" s="273"/>
      <c r="K3" s="273"/>
      <c r="L3" s="273"/>
      <c r="M3" s="273"/>
      <c r="N3" s="273"/>
      <c r="O3" s="273"/>
      <c r="P3" s="273"/>
      <c r="Q3" s="273"/>
      <c r="R3" s="273"/>
      <c r="S3" s="273"/>
      <c r="T3" s="273"/>
      <c r="U3" s="273"/>
      <c r="V3" s="273"/>
      <c r="W3" s="273"/>
      <c r="X3" s="273"/>
      <c r="Y3" s="273"/>
      <c r="Z3" s="273"/>
      <c r="AA3" s="273"/>
      <c r="AB3" s="273"/>
      <c r="AC3" s="273"/>
      <c r="AD3" s="273"/>
      <c r="AE3" s="273"/>
      <c r="AF3" s="273"/>
      <c r="AG3" s="273"/>
      <c r="AH3" s="273"/>
      <c r="AI3" s="273"/>
      <c r="AJ3" s="273"/>
      <c r="AK3" s="273"/>
      <c r="AL3" s="273"/>
      <c r="AM3" s="273"/>
      <c r="AN3" s="273"/>
      <c r="AO3" s="273"/>
      <c r="AP3" s="273"/>
      <c r="AQ3" s="9"/>
      <c r="AR3" s="9"/>
      <c r="AS3" s="9"/>
      <c r="AT3" s="244"/>
      <c r="AU3" s="244"/>
      <c r="AV3" s="244"/>
      <c r="AW3" s="244"/>
      <c r="AX3" s="244"/>
      <c r="AY3" s="244"/>
      <c r="AZ3" s="244"/>
      <c r="BA3" s="244"/>
      <c r="BB3" s="244"/>
      <c r="BC3" s="244"/>
      <c r="BD3" s="245"/>
      <c r="BH3" s="4"/>
      <c r="BI3" s="4"/>
    </row>
    <row r="4" spans="1:121" ht="19.5" customHeight="1">
      <c r="B4" s="9"/>
      <c r="C4" s="9"/>
      <c r="D4" s="9"/>
      <c r="E4" s="9"/>
      <c r="F4" s="9"/>
      <c r="G4" s="9"/>
      <c r="H4" s="9"/>
      <c r="I4" s="9"/>
      <c r="J4" s="9"/>
      <c r="K4" s="9"/>
      <c r="L4" s="9"/>
      <c r="M4" s="9"/>
      <c r="N4" s="9"/>
      <c r="O4" s="9"/>
      <c r="P4" s="9"/>
      <c r="Q4" s="9"/>
      <c r="R4" s="9"/>
      <c r="S4" s="9"/>
      <c r="T4" s="9"/>
      <c r="U4" s="9"/>
      <c r="V4" s="9"/>
      <c r="W4" s="9"/>
      <c r="X4" s="9"/>
      <c r="Y4" s="9"/>
      <c r="Z4" s="9"/>
      <c r="AA4" s="9"/>
      <c r="AB4" s="9"/>
      <c r="AC4" s="9"/>
      <c r="AD4" s="9"/>
      <c r="AE4" s="9"/>
      <c r="AF4" s="9"/>
      <c r="AG4" s="9"/>
      <c r="AH4" s="9"/>
      <c r="AI4" s="9"/>
      <c r="AJ4" s="9"/>
      <c r="AK4" s="9"/>
      <c r="AL4" s="9"/>
      <c r="AM4" s="9"/>
      <c r="AN4" s="9"/>
      <c r="AO4" s="9"/>
      <c r="AP4" s="60">
        <v>1.1499999999999999</v>
      </c>
      <c r="AQ4" s="60">
        <v>0.7</v>
      </c>
      <c r="AR4" s="61" t="s">
        <v>8</v>
      </c>
      <c r="AS4" s="61"/>
      <c r="AV4" s="110" t="s">
        <v>124</v>
      </c>
      <c r="BI4" s="1" t="s">
        <v>9</v>
      </c>
      <c r="BK4" s="215" t="s">
        <v>170</v>
      </c>
      <c r="BL4" s="216" t="s">
        <v>9</v>
      </c>
      <c r="BM4" s="217"/>
      <c r="BN4" s="218"/>
      <c r="BO4" s="4"/>
      <c r="BQ4" s="215" t="s">
        <v>169</v>
      </c>
      <c r="BR4" s="216" t="s">
        <v>9</v>
      </c>
      <c r="BS4" s="217"/>
      <c r="BT4" s="218"/>
      <c r="BU4" s="4"/>
      <c r="BW4" s="215" t="s">
        <v>168</v>
      </c>
      <c r="BX4" s="216" t="s">
        <v>9</v>
      </c>
      <c r="BY4" s="217"/>
      <c r="BZ4" s="218"/>
      <c r="CA4" s="4"/>
      <c r="CC4" s="215" t="s">
        <v>167</v>
      </c>
      <c r="CD4" s="216" t="s">
        <v>9</v>
      </c>
      <c r="CE4" s="217"/>
      <c r="CF4" s="218"/>
      <c r="CG4" s="4"/>
      <c r="CI4" s="215" t="s">
        <v>166</v>
      </c>
      <c r="CJ4" s="216" t="s">
        <v>9</v>
      </c>
      <c r="CK4" s="217"/>
      <c r="CL4" s="218"/>
      <c r="CM4" s="4"/>
      <c r="CO4" s="215" t="s">
        <v>165</v>
      </c>
      <c r="CP4" s="216" t="s">
        <v>9</v>
      </c>
      <c r="CQ4" s="217"/>
      <c r="CR4" s="218"/>
      <c r="CS4" s="4"/>
      <c r="CU4" s="215" t="s">
        <v>164</v>
      </c>
      <c r="CV4" s="216" t="s">
        <v>9</v>
      </c>
      <c r="CW4" s="217"/>
      <c r="CX4" s="218"/>
      <c r="CY4" s="4"/>
      <c r="DA4" s="215" t="s">
        <v>163</v>
      </c>
      <c r="DB4" s="216" t="s">
        <v>9</v>
      </c>
      <c r="DC4" s="217"/>
      <c r="DD4" s="218"/>
      <c r="DE4" s="4"/>
      <c r="DG4" s="215" t="s">
        <v>162</v>
      </c>
      <c r="DH4" s="216" t="s">
        <v>9</v>
      </c>
      <c r="DI4" s="217"/>
      <c r="DJ4" s="218"/>
    </row>
    <row r="5" spans="1:121" ht="19.5" customHeight="1">
      <c r="B5" s="9"/>
      <c r="C5" s="9"/>
      <c r="D5" s="9"/>
      <c r="E5" s="9"/>
      <c r="F5" s="9"/>
      <c r="G5" s="9"/>
      <c r="H5" s="9"/>
      <c r="I5" s="9"/>
      <c r="J5" s="9"/>
      <c r="K5" s="9"/>
      <c r="L5" s="9"/>
      <c r="M5" s="9"/>
      <c r="N5" s="9"/>
      <c r="O5" s="9"/>
      <c r="P5" s="9"/>
      <c r="Q5" s="9"/>
      <c r="R5" s="9"/>
      <c r="S5" s="9"/>
      <c r="T5" s="9"/>
      <c r="U5" s="9"/>
      <c r="V5" s="9"/>
      <c r="W5" s="9"/>
      <c r="X5" s="9"/>
      <c r="Y5" s="9"/>
      <c r="Z5" s="9"/>
      <c r="AA5" s="9"/>
      <c r="AB5" s="9"/>
      <c r="AC5" s="9"/>
      <c r="AD5" s="9"/>
      <c r="AE5" s="9"/>
      <c r="AF5" s="9"/>
      <c r="AG5" s="9"/>
      <c r="AH5" s="9"/>
      <c r="AI5" s="9"/>
      <c r="AJ5" s="9"/>
      <c r="AK5" s="9"/>
      <c r="AL5" s="9"/>
      <c r="AM5" s="9"/>
      <c r="AN5" s="9"/>
      <c r="AO5" s="9"/>
      <c r="AP5" s="60">
        <v>1.3</v>
      </c>
      <c r="AQ5" s="60">
        <v>0.8</v>
      </c>
      <c r="AR5" s="61" t="s">
        <v>10</v>
      </c>
      <c r="AS5" s="61"/>
      <c r="AV5" s="110" t="s">
        <v>150</v>
      </c>
      <c r="BI5" s="1" t="s">
        <v>11</v>
      </c>
      <c r="BK5" s="219"/>
      <c r="BL5" s="220" t="s">
        <v>11</v>
      </c>
      <c r="BM5" s="221"/>
      <c r="BN5" s="222"/>
      <c r="BO5" s="4"/>
      <c r="BQ5" s="219"/>
      <c r="BR5" s="220" t="s">
        <v>11</v>
      </c>
      <c r="BS5" s="221"/>
      <c r="BT5" s="222"/>
      <c r="BU5" s="4"/>
      <c r="BW5" s="219"/>
      <c r="BX5" s="220" t="s">
        <v>11</v>
      </c>
      <c r="BY5" s="221"/>
      <c r="BZ5" s="222"/>
      <c r="CA5" s="4"/>
      <c r="CC5" s="219"/>
      <c r="CD5" s="220" t="s">
        <v>11</v>
      </c>
      <c r="CE5" s="221"/>
      <c r="CF5" s="222"/>
      <c r="CG5" s="4"/>
      <c r="CI5" s="219"/>
      <c r="CJ5" s="220" t="s">
        <v>11</v>
      </c>
      <c r="CK5" s="221"/>
      <c r="CL5" s="222"/>
      <c r="CM5" s="4"/>
      <c r="CO5" s="219"/>
      <c r="CP5" s="220" t="s">
        <v>11</v>
      </c>
      <c r="CQ5" s="221"/>
      <c r="CR5" s="222"/>
      <c r="CS5" s="4"/>
      <c r="CU5" s="219"/>
      <c r="CV5" s="220" t="s">
        <v>11</v>
      </c>
      <c r="CW5" s="221"/>
      <c r="CX5" s="222"/>
      <c r="CY5" s="4"/>
      <c r="DA5" s="219"/>
      <c r="DB5" s="220" t="s">
        <v>11</v>
      </c>
      <c r="DC5" s="221"/>
      <c r="DD5" s="222"/>
      <c r="DE5" s="4"/>
      <c r="DG5" s="219"/>
      <c r="DH5" s="220" t="s">
        <v>11</v>
      </c>
      <c r="DI5" s="221"/>
      <c r="DJ5" s="222"/>
    </row>
    <row r="6" spans="1:121" ht="19.5" customHeight="1">
      <c r="B6" s="9"/>
      <c r="C6" s="9"/>
      <c r="D6" s="9"/>
      <c r="E6" s="9"/>
      <c r="F6" s="9"/>
      <c r="G6" s="9"/>
      <c r="H6" s="9"/>
      <c r="I6" s="9"/>
      <c r="J6" s="9"/>
      <c r="K6" s="9"/>
      <c r="L6" s="9"/>
      <c r="M6" s="9"/>
      <c r="N6" s="9"/>
      <c r="O6" s="9"/>
      <c r="P6" s="9"/>
      <c r="Q6" s="9"/>
      <c r="R6" s="9"/>
      <c r="S6" s="9"/>
      <c r="T6" s="9"/>
      <c r="U6" s="9"/>
      <c r="V6" s="9"/>
      <c r="W6" s="9"/>
      <c r="X6" s="9"/>
      <c r="Y6" s="9"/>
      <c r="Z6" s="9"/>
      <c r="AA6" s="9"/>
      <c r="AB6" s="9"/>
      <c r="AC6" s="9"/>
      <c r="AD6" s="9"/>
      <c r="AE6" s="9"/>
      <c r="AF6" s="9"/>
      <c r="AG6" s="9"/>
      <c r="AH6" s="9"/>
      <c r="AI6" s="9"/>
      <c r="AJ6" s="9"/>
      <c r="AK6" s="9"/>
      <c r="AL6" s="9"/>
      <c r="AM6" s="9"/>
      <c r="AN6" s="9"/>
      <c r="AO6" s="9"/>
      <c r="AP6" s="60">
        <v>1.5</v>
      </c>
      <c r="AQ6" s="60">
        <v>0.9</v>
      </c>
      <c r="AR6" s="9"/>
      <c r="AS6" s="9"/>
      <c r="AT6" s="244"/>
      <c r="AU6" s="244"/>
      <c r="AV6" s="110" t="s">
        <v>151</v>
      </c>
      <c r="AW6" s="244"/>
      <c r="AX6" s="244"/>
      <c r="AY6" s="244"/>
      <c r="BA6" s="244"/>
      <c r="BB6" s="244"/>
      <c r="BC6" s="244"/>
      <c r="BD6" s="244"/>
      <c r="BF6" s="244"/>
      <c r="BG6" s="244"/>
      <c r="BI6" s="1" t="s">
        <v>12</v>
      </c>
      <c r="BK6" s="223"/>
      <c r="BL6" s="220" t="s">
        <v>12</v>
      </c>
      <c r="BM6" s="224"/>
      <c r="BN6" s="222"/>
      <c r="BO6" s="4"/>
      <c r="BQ6" s="223"/>
      <c r="BR6" s="220" t="s">
        <v>12</v>
      </c>
      <c r="BS6" s="224"/>
      <c r="BT6" s="222"/>
      <c r="BU6" s="4"/>
      <c r="BW6" s="223"/>
      <c r="BX6" s="220" t="s">
        <v>12</v>
      </c>
      <c r="BY6" s="224"/>
      <c r="BZ6" s="222"/>
      <c r="CA6" s="4"/>
      <c r="CC6" s="223"/>
      <c r="CD6" s="220" t="s">
        <v>12</v>
      </c>
      <c r="CE6" s="224"/>
      <c r="CF6" s="222"/>
      <c r="CG6" s="4"/>
      <c r="CI6" s="223"/>
      <c r="CJ6" s="220" t="s">
        <v>12</v>
      </c>
      <c r="CK6" s="224"/>
      <c r="CL6" s="222"/>
      <c r="CM6" s="4"/>
      <c r="CO6" s="223"/>
      <c r="CP6" s="220" t="s">
        <v>12</v>
      </c>
      <c r="CQ6" s="224"/>
      <c r="CR6" s="222"/>
      <c r="CS6" s="4"/>
      <c r="CU6" s="223"/>
      <c r="CV6" s="220" t="s">
        <v>12</v>
      </c>
      <c r="CW6" s="224"/>
      <c r="CX6" s="222"/>
      <c r="CY6" s="4"/>
      <c r="DA6" s="223"/>
      <c r="DB6" s="220" t="s">
        <v>12</v>
      </c>
      <c r="DC6" s="224"/>
      <c r="DD6" s="222"/>
      <c r="DE6" s="4"/>
      <c r="DG6" s="223"/>
      <c r="DH6" s="220" t="s">
        <v>12</v>
      </c>
      <c r="DI6" s="224"/>
      <c r="DJ6" s="222"/>
    </row>
    <row r="7" spans="1:121" ht="19.5" customHeight="1" thickBot="1">
      <c r="B7" s="9"/>
      <c r="C7" s="9"/>
      <c r="D7" s="9"/>
      <c r="E7" s="9"/>
      <c r="F7" s="9"/>
      <c r="G7" s="9"/>
      <c r="H7" s="9"/>
      <c r="I7" s="9"/>
      <c r="J7" s="9"/>
      <c r="K7" s="9"/>
      <c r="L7" s="9"/>
      <c r="M7" s="9"/>
      <c r="N7" s="9"/>
      <c r="O7" s="9"/>
      <c r="P7" s="9"/>
      <c r="Q7" s="9"/>
      <c r="R7" s="9"/>
      <c r="S7" s="257" t="s">
        <v>142</v>
      </c>
      <c r="T7" s="9"/>
      <c r="U7" s="9"/>
      <c r="V7" s="9"/>
      <c r="W7" s="9"/>
      <c r="X7" s="9"/>
      <c r="Y7" s="9"/>
      <c r="Z7" s="9"/>
      <c r="AA7" s="9"/>
      <c r="AB7" s="9"/>
      <c r="AC7" s="9"/>
      <c r="AD7" s="9"/>
      <c r="AE7" s="9"/>
      <c r="AF7" s="9"/>
      <c r="AG7" s="9"/>
      <c r="AH7" s="9"/>
      <c r="AI7" s="9"/>
      <c r="AJ7" s="9"/>
      <c r="AK7" s="9"/>
      <c r="AL7" s="9"/>
      <c r="AM7" s="9"/>
      <c r="AN7" s="9"/>
      <c r="AO7" s="9"/>
      <c r="AP7" s="60">
        <v>1.7</v>
      </c>
      <c r="AQ7" s="60">
        <v>1</v>
      </c>
      <c r="AR7" s="9"/>
      <c r="AS7" s="9"/>
      <c r="AT7" s="244"/>
      <c r="AU7" s="244"/>
      <c r="AV7" s="244"/>
      <c r="AW7" s="244"/>
      <c r="AX7" s="244"/>
      <c r="AY7" s="244"/>
      <c r="AZ7" s="244"/>
      <c r="BA7" s="244"/>
      <c r="BB7" s="244"/>
      <c r="BC7" s="244"/>
      <c r="BD7" s="244"/>
      <c r="BE7" s="244"/>
      <c r="BF7" s="244"/>
      <c r="BG7" s="244"/>
      <c r="BI7" s="1" t="s">
        <v>13</v>
      </c>
      <c r="BK7" s="225"/>
      <c r="BL7" s="226" t="s">
        <v>13</v>
      </c>
      <c r="BM7" s="227"/>
      <c r="BN7" s="228"/>
      <c r="BO7" s="4"/>
      <c r="BQ7" s="225"/>
      <c r="BR7" s="226" t="s">
        <v>13</v>
      </c>
      <c r="BS7" s="227"/>
      <c r="BT7" s="228"/>
      <c r="BU7" s="4"/>
      <c r="BW7" s="225"/>
      <c r="BX7" s="226" t="s">
        <v>13</v>
      </c>
      <c r="BY7" s="227"/>
      <c r="BZ7" s="228"/>
      <c r="CA7" s="4"/>
      <c r="CC7" s="225"/>
      <c r="CD7" s="226" t="s">
        <v>13</v>
      </c>
      <c r="CE7" s="227"/>
      <c r="CF7" s="228"/>
      <c r="CG7" s="4"/>
      <c r="CI7" s="225"/>
      <c r="CJ7" s="226" t="s">
        <v>13</v>
      </c>
      <c r="CK7" s="227"/>
      <c r="CL7" s="228"/>
      <c r="CM7" s="4"/>
      <c r="CO7" s="225"/>
      <c r="CP7" s="226" t="s">
        <v>13</v>
      </c>
      <c r="CQ7" s="227"/>
      <c r="CR7" s="228"/>
      <c r="CS7" s="4"/>
      <c r="CU7" s="225"/>
      <c r="CV7" s="226" t="s">
        <v>13</v>
      </c>
      <c r="CW7" s="227"/>
      <c r="CX7" s="228"/>
      <c r="CY7" s="4"/>
      <c r="DA7" s="225"/>
      <c r="DB7" s="226" t="s">
        <v>13</v>
      </c>
      <c r="DC7" s="227"/>
      <c r="DD7" s="228"/>
      <c r="DE7" s="4"/>
      <c r="DG7" s="225"/>
      <c r="DH7" s="226" t="s">
        <v>13</v>
      </c>
      <c r="DI7" s="227"/>
      <c r="DJ7" s="228"/>
    </row>
    <row r="8" spans="1:121" ht="19.5" customHeight="1" thickBot="1">
      <c r="B8" s="9"/>
      <c r="C8" s="9"/>
      <c r="D8" s="9"/>
      <c r="E8" s="9"/>
      <c r="F8" s="9"/>
      <c r="G8" s="9"/>
      <c r="H8" s="9"/>
      <c r="I8" s="9"/>
      <c r="J8" s="9"/>
      <c r="K8" s="9"/>
      <c r="L8" s="9"/>
      <c r="M8" s="9"/>
      <c r="N8" s="9"/>
      <c r="O8" s="9"/>
      <c r="P8" s="9"/>
      <c r="Q8" s="9"/>
      <c r="R8" s="9"/>
      <c r="S8" s="9"/>
      <c r="T8" s="9"/>
      <c r="U8" s="9"/>
      <c r="V8" s="9"/>
      <c r="W8" s="9"/>
      <c r="X8" s="9"/>
      <c r="Y8" s="9"/>
      <c r="Z8" s="9"/>
      <c r="AA8" s="9"/>
      <c r="AB8" s="9"/>
      <c r="AC8" s="9"/>
      <c r="AD8" s="9"/>
      <c r="AE8" s="9"/>
      <c r="AF8" s="9"/>
      <c r="AG8" s="9"/>
      <c r="AH8" s="9"/>
      <c r="AI8" s="9"/>
      <c r="AJ8" s="9"/>
      <c r="AK8" s="9"/>
      <c r="AL8" s="9"/>
      <c r="AM8" s="9"/>
      <c r="AN8" s="9"/>
      <c r="AO8" s="9"/>
      <c r="AP8" s="9"/>
      <c r="AQ8" s="9"/>
      <c r="AR8" s="9"/>
      <c r="AS8" s="9"/>
      <c r="AT8" s="274" t="s">
        <v>107</v>
      </c>
      <c r="AU8" s="275"/>
      <c r="AV8" s="275"/>
      <c r="AW8" s="275"/>
      <c r="AX8" s="275"/>
      <c r="AY8" s="275"/>
      <c r="AZ8" s="275"/>
      <c r="BA8" s="275"/>
      <c r="BB8" s="275"/>
      <c r="BC8" s="275"/>
      <c r="BD8" s="275"/>
      <c r="BE8" s="275"/>
      <c r="BF8" s="275"/>
      <c r="BG8" s="276"/>
      <c r="BH8" s="264" t="s">
        <v>153</v>
      </c>
      <c r="BI8" s="4"/>
      <c r="BO8" s="4"/>
      <c r="BU8" s="4"/>
      <c r="CA8" s="4"/>
      <c r="CG8" s="4"/>
      <c r="CM8" s="4"/>
      <c r="CS8" s="4"/>
      <c r="CY8" s="4"/>
      <c r="DE8" s="4"/>
    </row>
    <row r="9" spans="1:121" ht="28.5" customHeight="1">
      <c r="A9" s="110"/>
      <c r="B9" s="267" t="s">
        <v>14</v>
      </c>
      <c r="C9" s="277" t="s">
        <v>15</v>
      </c>
      <c r="D9" s="270" t="s">
        <v>16</v>
      </c>
      <c r="E9" s="280" t="s">
        <v>17</v>
      </c>
      <c r="F9" s="280"/>
      <c r="G9" s="270" t="s">
        <v>18</v>
      </c>
      <c r="H9" s="270" t="s">
        <v>19</v>
      </c>
      <c r="I9" s="281" t="s">
        <v>144</v>
      </c>
      <c r="J9" s="282"/>
      <c r="K9" s="283"/>
      <c r="L9" s="290" t="s">
        <v>20</v>
      </c>
      <c r="M9" s="291"/>
      <c r="N9" s="292"/>
      <c r="O9" s="267" t="s">
        <v>21</v>
      </c>
      <c r="P9" s="267" t="s">
        <v>22</v>
      </c>
      <c r="Q9" s="267" t="s">
        <v>23</v>
      </c>
      <c r="R9" s="270" t="s">
        <v>19</v>
      </c>
      <c r="S9" s="358" t="s">
        <v>143</v>
      </c>
      <c r="T9" s="270" t="s">
        <v>24</v>
      </c>
      <c r="U9" s="270" t="s">
        <v>0</v>
      </c>
      <c r="V9" s="267" t="s">
        <v>25</v>
      </c>
      <c r="W9" s="267" t="s">
        <v>145</v>
      </c>
      <c r="X9" s="299" t="s">
        <v>146</v>
      </c>
      <c r="Y9" s="302" t="s">
        <v>26</v>
      </c>
      <c r="Z9" s="111"/>
      <c r="AA9" s="111"/>
      <c r="AB9" s="111"/>
      <c r="AC9" s="111"/>
      <c r="AD9" s="112"/>
      <c r="AE9" s="305" t="s">
        <v>27</v>
      </c>
      <c r="AF9" s="308" t="s">
        <v>99</v>
      </c>
      <c r="AG9" s="309"/>
      <c r="AH9" s="309"/>
      <c r="AI9" s="309"/>
      <c r="AJ9" s="309"/>
      <c r="AK9" s="310"/>
      <c r="AL9" s="320" t="s">
        <v>28</v>
      </c>
      <c r="AM9" s="321"/>
      <c r="AN9" s="321"/>
      <c r="AO9" s="321"/>
      <c r="AP9" s="320" t="s">
        <v>29</v>
      </c>
      <c r="AQ9" s="321"/>
      <c r="AR9" s="322"/>
      <c r="AS9" s="323" t="s">
        <v>30</v>
      </c>
      <c r="AT9" s="326" t="s">
        <v>108</v>
      </c>
      <c r="AU9" s="327"/>
      <c r="AV9" s="327"/>
      <c r="AW9" s="327"/>
      <c r="AX9" s="328"/>
      <c r="AY9" s="326" t="s">
        <v>109</v>
      </c>
      <c r="AZ9" s="327"/>
      <c r="BA9" s="327"/>
      <c r="BB9" s="327"/>
      <c r="BC9" s="328"/>
      <c r="BD9" s="326" t="s">
        <v>110</v>
      </c>
      <c r="BE9" s="327"/>
      <c r="BF9" s="327"/>
      <c r="BG9" s="328"/>
      <c r="BH9" s="265"/>
      <c r="BI9" s="316" t="s">
        <v>154</v>
      </c>
      <c r="BJ9" s="317"/>
      <c r="BK9" s="317"/>
      <c r="BL9" s="317"/>
      <c r="BM9" s="317"/>
      <c r="BN9" s="318"/>
      <c r="BO9" s="319" t="s">
        <v>155</v>
      </c>
      <c r="BP9" s="317"/>
      <c r="BQ9" s="317"/>
      <c r="BR9" s="317"/>
      <c r="BS9" s="317"/>
      <c r="BT9" s="318"/>
      <c r="BU9" s="319" t="s">
        <v>156</v>
      </c>
      <c r="BV9" s="317"/>
      <c r="BW9" s="317"/>
      <c r="BX9" s="317"/>
      <c r="BY9" s="317"/>
      <c r="BZ9" s="318"/>
      <c r="CA9" s="319" t="s">
        <v>157</v>
      </c>
      <c r="CB9" s="317"/>
      <c r="CC9" s="317"/>
      <c r="CD9" s="317"/>
      <c r="CE9" s="317"/>
      <c r="CF9" s="318"/>
      <c r="CG9" s="319" t="s">
        <v>158</v>
      </c>
      <c r="CH9" s="317"/>
      <c r="CI9" s="317"/>
      <c r="CJ9" s="317"/>
      <c r="CK9" s="317"/>
      <c r="CL9" s="318"/>
      <c r="CM9" s="319" t="s">
        <v>159</v>
      </c>
      <c r="CN9" s="317"/>
      <c r="CO9" s="317"/>
      <c r="CP9" s="317"/>
      <c r="CQ9" s="317"/>
      <c r="CR9" s="318"/>
      <c r="CS9" s="319" t="s">
        <v>104</v>
      </c>
      <c r="CT9" s="317"/>
      <c r="CU9" s="317"/>
      <c r="CV9" s="317"/>
      <c r="CW9" s="317"/>
      <c r="CX9" s="318"/>
      <c r="CY9" s="319" t="s">
        <v>160</v>
      </c>
      <c r="CZ9" s="317"/>
      <c r="DA9" s="317"/>
      <c r="DB9" s="317"/>
      <c r="DC9" s="317"/>
      <c r="DD9" s="318"/>
      <c r="DE9" s="319" t="s">
        <v>161</v>
      </c>
      <c r="DF9" s="317"/>
      <c r="DG9" s="317"/>
      <c r="DH9" s="317"/>
      <c r="DI9" s="317"/>
      <c r="DJ9" s="318"/>
      <c r="DK9" s="267" t="s">
        <v>31</v>
      </c>
      <c r="DL9" s="267" t="s">
        <v>32</v>
      </c>
      <c r="DM9" s="336" t="s">
        <v>122</v>
      </c>
      <c r="DO9" s="333" t="s">
        <v>33</v>
      </c>
      <c r="DP9" s="334"/>
      <c r="DQ9" s="335"/>
    </row>
    <row r="10" spans="1:121" ht="24.75" customHeight="1">
      <c r="A10" s="110"/>
      <c r="B10" s="268"/>
      <c r="C10" s="278"/>
      <c r="D10" s="271"/>
      <c r="E10" s="271" t="s">
        <v>34</v>
      </c>
      <c r="F10" s="271" t="s">
        <v>35</v>
      </c>
      <c r="G10" s="271"/>
      <c r="H10" s="271"/>
      <c r="I10" s="284"/>
      <c r="J10" s="285"/>
      <c r="K10" s="286"/>
      <c r="L10" s="293"/>
      <c r="M10" s="294"/>
      <c r="N10" s="295"/>
      <c r="O10" s="268"/>
      <c r="P10" s="268"/>
      <c r="Q10" s="268"/>
      <c r="R10" s="271"/>
      <c r="S10" s="359"/>
      <c r="T10" s="271"/>
      <c r="U10" s="271"/>
      <c r="V10" s="268"/>
      <c r="W10" s="268"/>
      <c r="X10" s="300"/>
      <c r="Y10" s="303"/>
      <c r="Z10" s="267" t="s">
        <v>36</v>
      </c>
      <c r="AA10" s="267" t="s">
        <v>37</v>
      </c>
      <c r="AB10" s="267" t="s">
        <v>38</v>
      </c>
      <c r="AC10" s="267" t="s">
        <v>39</v>
      </c>
      <c r="AD10" s="299" t="s">
        <v>40</v>
      </c>
      <c r="AE10" s="306"/>
      <c r="AF10" s="270" t="s">
        <v>41</v>
      </c>
      <c r="AG10" s="270" t="s">
        <v>42</v>
      </c>
      <c r="AH10" s="311" t="s">
        <v>100</v>
      </c>
      <c r="AI10" s="311" t="s">
        <v>101</v>
      </c>
      <c r="AJ10" s="311" t="s">
        <v>102</v>
      </c>
      <c r="AK10" s="311" t="s">
        <v>103</v>
      </c>
      <c r="AL10" s="329" t="s">
        <v>43</v>
      </c>
      <c r="AM10" s="113"/>
      <c r="AN10" s="329" t="s">
        <v>44</v>
      </c>
      <c r="AO10" s="114"/>
      <c r="AP10" s="280" t="s">
        <v>5</v>
      </c>
      <c r="AQ10" s="280" t="s">
        <v>45</v>
      </c>
      <c r="AR10" s="331" t="s">
        <v>46</v>
      </c>
      <c r="AS10" s="324"/>
      <c r="AT10" s="274" t="s">
        <v>111</v>
      </c>
      <c r="AU10" s="276"/>
      <c r="AV10" s="274" t="s">
        <v>112</v>
      </c>
      <c r="AW10" s="275"/>
      <c r="AX10" s="276"/>
      <c r="AY10" s="274" t="s">
        <v>111</v>
      </c>
      <c r="AZ10" s="276"/>
      <c r="BA10" s="274" t="s">
        <v>112</v>
      </c>
      <c r="BB10" s="275"/>
      <c r="BC10" s="276"/>
      <c r="BD10" s="274" t="s">
        <v>112</v>
      </c>
      <c r="BE10" s="275"/>
      <c r="BF10" s="275"/>
      <c r="BG10" s="276"/>
      <c r="BH10" s="265"/>
      <c r="BI10" s="339" t="s">
        <v>47</v>
      </c>
      <c r="BJ10" s="313" t="s">
        <v>48</v>
      </c>
      <c r="BK10" s="313" t="s">
        <v>49</v>
      </c>
      <c r="BL10" s="315" t="s">
        <v>50</v>
      </c>
      <c r="BM10" s="315" t="s">
        <v>51</v>
      </c>
      <c r="BN10" s="315" t="s">
        <v>52</v>
      </c>
      <c r="BO10" s="332" t="s">
        <v>47</v>
      </c>
      <c r="BP10" s="313" t="s">
        <v>48</v>
      </c>
      <c r="BQ10" s="313" t="s">
        <v>49</v>
      </c>
      <c r="BR10" s="315" t="s">
        <v>50</v>
      </c>
      <c r="BS10" s="315" t="s">
        <v>51</v>
      </c>
      <c r="BT10" s="315" t="s">
        <v>52</v>
      </c>
      <c r="BU10" s="332" t="s">
        <v>47</v>
      </c>
      <c r="BV10" s="313" t="s">
        <v>48</v>
      </c>
      <c r="BW10" s="313" t="s">
        <v>49</v>
      </c>
      <c r="BX10" s="315" t="s">
        <v>50</v>
      </c>
      <c r="BY10" s="315" t="s">
        <v>51</v>
      </c>
      <c r="BZ10" s="315" t="s">
        <v>52</v>
      </c>
      <c r="CA10" s="332" t="s">
        <v>47</v>
      </c>
      <c r="CB10" s="313" t="s">
        <v>48</v>
      </c>
      <c r="CC10" s="313" t="s">
        <v>49</v>
      </c>
      <c r="CD10" s="315" t="s">
        <v>50</v>
      </c>
      <c r="CE10" s="315" t="s">
        <v>51</v>
      </c>
      <c r="CF10" s="315" t="s">
        <v>52</v>
      </c>
      <c r="CG10" s="332" t="s">
        <v>47</v>
      </c>
      <c r="CH10" s="313" t="s">
        <v>48</v>
      </c>
      <c r="CI10" s="313" t="s">
        <v>49</v>
      </c>
      <c r="CJ10" s="315" t="s">
        <v>50</v>
      </c>
      <c r="CK10" s="315" t="s">
        <v>51</v>
      </c>
      <c r="CL10" s="315" t="s">
        <v>52</v>
      </c>
      <c r="CM10" s="332" t="s">
        <v>47</v>
      </c>
      <c r="CN10" s="313" t="s">
        <v>48</v>
      </c>
      <c r="CO10" s="313" t="s">
        <v>49</v>
      </c>
      <c r="CP10" s="315" t="s">
        <v>50</v>
      </c>
      <c r="CQ10" s="315" t="s">
        <v>51</v>
      </c>
      <c r="CR10" s="315" t="s">
        <v>52</v>
      </c>
      <c r="CS10" s="332" t="s">
        <v>47</v>
      </c>
      <c r="CT10" s="313" t="s">
        <v>48</v>
      </c>
      <c r="CU10" s="313" t="s">
        <v>49</v>
      </c>
      <c r="CV10" s="315" t="s">
        <v>50</v>
      </c>
      <c r="CW10" s="315" t="s">
        <v>51</v>
      </c>
      <c r="CX10" s="315" t="s">
        <v>52</v>
      </c>
      <c r="CY10" s="332" t="s">
        <v>47</v>
      </c>
      <c r="CZ10" s="313" t="s">
        <v>48</v>
      </c>
      <c r="DA10" s="313" t="s">
        <v>49</v>
      </c>
      <c r="DB10" s="315" t="s">
        <v>50</v>
      </c>
      <c r="DC10" s="315" t="s">
        <v>51</v>
      </c>
      <c r="DD10" s="315" t="s">
        <v>52</v>
      </c>
      <c r="DE10" s="332" t="s">
        <v>47</v>
      </c>
      <c r="DF10" s="313" t="s">
        <v>48</v>
      </c>
      <c r="DG10" s="313" t="s">
        <v>49</v>
      </c>
      <c r="DH10" s="315" t="s">
        <v>50</v>
      </c>
      <c r="DI10" s="315" t="s">
        <v>51</v>
      </c>
      <c r="DJ10" s="315" t="s">
        <v>52</v>
      </c>
      <c r="DK10" s="268"/>
      <c r="DL10" s="268"/>
      <c r="DM10" s="337"/>
      <c r="DO10" s="102" t="s">
        <v>53</v>
      </c>
      <c r="DP10" s="88" t="s">
        <v>54</v>
      </c>
      <c r="DQ10" s="103" t="s">
        <v>55</v>
      </c>
    </row>
    <row r="11" spans="1:121" ht="43.5" customHeight="1">
      <c r="A11" s="110"/>
      <c r="B11" s="269"/>
      <c r="C11" s="279"/>
      <c r="D11" s="272"/>
      <c r="E11" s="272"/>
      <c r="F11" s="272"/>
      <c r="G11" s="272"/>
      <c r="H11" s="272"/>
      <c r="I11" s="287"/>
      <c r="J11" s="288"/>
      <c r="K11" s="289"/>
      <c r="L11" s="296"/>
      <c r="M11" s="297"/>
      <c r="N11" s="298"/>
      <c r="O11" s="269"/>
      <c r="P11" s="269"/>
      <c r="Q11" s="269"/>
      <c r="R11" s="272"/>
      <c r="S11" s="359"/>
      <c r="T11" s="272"/>
      <c r="U11" s="272"/>
      <c r="V11" s="269"/>
      <c r="W11" s="269"/>
      <c r="X11" s="301"/>
      <c r="Y11" s="304"/>
      <c r="Z11" s="269"/>
      <c r="AA11" s="269"/>
      <c r="AB11" s="269"/>
      <c r="AC11" s="269"/>
      <c r="AD11" s="301"/>
      <c r="AE11" s="307"/>
      <c r="AF11" s="272"/>
      <c r="AG11" s="272"/>
      <c r="AH11" s="312"/>
      <c r="AI11" s="312"/>
      <c r="AJ11" s="312"/>
      <c r="AK11" s="312"/>
      <c r="AL11" s="330"/>
      <c r="AM11" s="115" t="s">
        <v>56</v>
      </c>
      <c r="AN11" s="330"/>
      <c r="AO11" s="116" t="s">
        <v>56</v>
      </c>
      <c r="AP11" s="280"/>
      <c r="AQ11" s="280"/>
      <c r="AR11" s="331"/>
      <c r="AS11" s="325"/>
      <c r="AT11" s="251" t="s">
        <v>113</v>
      </c>
      <c r="AU11" s="251" t="s">
        <v>114</v>
      </c>
      <c r="AV11" s="252" t="s">
        <v>115</v>
      </c>
      <c r="AW11" s="252" t="s">
        <v>116</v>
      </c>
      <c r="AX11" s="251" t="s">
        <v>114</v>
      </c>
      <c r="AY11" s="251" t="s">
        <v>113</v>
      </c>
      <c r="AZ11" s="251" t="s">
        <v>114</v>
      </c>
      <c r="BA11" s="252" t="s">
        <v>115</v>
      </c>
      <c r="BB11" s="252" t="s">
        <v>116</v>
      </c>
      <c r="BC11" s="251" t="s">
        <v>114</v>
      </c>
      <c r="BD11" s="251" t="s">
        <v>117</v>
      </c>
      <c r="BE11" s="252" t="s">
        <v>115</v>
      </c>
      <c r="BF11" s="252" t="s">
        <v>116</v>
      </c>
      <c r="BG11" s="251" t="s">
        <v>114</v>
      </c>
      <c r="BH11" s="266"/>
      <c r="BI11" s="340"/>
      <c r="BJ11" s="314"/>
      <c r="BK11" s="314"/>
      <c r="BL11" s="280"/>
      <c r="BM11" s="280"/>
      <c r="BN11" s="280"/>
      <c r="BO11" s="310"/>
      <c r="BP11" s="314"/>
      <c r="BQ11" s="314"/>
      <c r="BR11" s="280"/>
      <c r="BS11" s="280"/>
      <c r="BT11" s="280"/>
      <c r="BU11" s="310"/>
      <c r="BV11" s="314"/>
      <c r="BW11" s="314"/>
      <c r="BX11" s="280"/>
      <c r="BY11" s="280"/>
      <c r="BZ11" s="280"/>
      <c r="CA11" s="310"/>
      <c r="CB11" s="314"/>
      <c r="CC11" s="314"/>
      <c r="CD11" s="280"/>
      <c r="CE11" s="280"/>
      <c r="CF11" s="280"/>
      <c r="CG11" s="310"/>
      <c r="CH11" s="314"/>
      <c r="CI11" s="314"/>
      <c r="CJ11" s="280"/>
      <c r="CK11" s="280"/>
      <c r="CL11" s="280"/>
      <c r="CM11" s="310"/>
      <c r="CN11" s="314"/>
      <c r="CO11" s="314"/>
      <c r="CP11" s="280"/>
      <c r="CQ11" s="280"/>
      <c r="CR11" s="280"/>
      <c r="CS11" s="310"/>
      <c r="CT11" s="314"/>
      <c r="CU11" s="314"/>
      <c r="CV11" s="280"/>
      <c r="CW11" s="280"/>
      <c r="CX11" s="280"/>
      <c r="CY11" s="310"/>
      <c r="CZ11" s="314"/>
      <c r="DA11" s="314"/>
      <c r="DB11" s="280"/>
      <c r="DC11" s="280"/>
      <c r="DD11" s="280"/>
      <c r="DE11" s="310"/>
      <c r="DF11" s="314"/>
      <c r="DG11" s="314"/>
      <c r="DH11" s="280"/>
      <c r="DI11" s="280"/>
      <c r="DJ11" s="280"/>
      <c r="DK11" s="269"/>
      <c r="DL11" s="269"/>
      <c r="DM11" s="338"/>
      <c r="DO11" s="104" t="s">
        <v>57</v>
      </c>
      <c r="DP11" s="89" t="s">
        <v>58</v>
      </c>
      <c r="DQ11" s="105" t="s">
        <v>59</v>
      </c>
    </row>
    <row r="12" spans="1:121" ht="26.25" customHeight="1">
      <c r="A12" s="110">
        <v>1</v>
      </c>
      <c r="B12" s="190" t="s">
        <v>60</v>
      </c>
      <c r="C12" s="117">
        <v>15</v>
      </c>
      <c r="D12" s="117" t="s">
        <v>125</v>
      </c>
      <c r="E12" s="117" t="s">
        <v>126</v>
      </c>
      <c r="F12" s="117" t="s">
        <v>127</v>
      </c>
      <c r="G12" s="117" t="s">
        <v>128</v>
      </c>
      <c r="H12" s="117" t="s">
        <v>129</v>
      </c>
      <c r="I12" s="192">
        <v>6</v>
      </c>
      <c r="J12" s="191" t="s">
        <v>61</v>
      </c>
      <c r="K12" s="193">
        <f>IF(I12="","",I12+2)</f>
        <v>8</v>
      </c>
      <c r="L12" s="118">
        <v>10</v>
      </c>
      <c r="M12" s="191" t="s">
        <v>61</v>
      </c>
      <c r="N12" s="119">
        <v>6</v>
      </c>
      <c r="O12" s="120">
        <v>1</v>
      </c>
      <c r="P12" s="120"/>
      <c r="Q12" s="121" t="s">
        <v>130</v>
      </c>
      <c r="R12" s="121" t="s">
        <v>131</v>
      </c>
      <c r="S12" s="258" t="s">
        <v>142</v>
      </c>
      <c r="T12" s="122">
        <v>1.3</v>
      </c>
      <c r="U12" s="120" t="s">
        <v>98</v>
      </c>
      <c r="V12" s="123">
        <v>10000</v>
      </c>
      <c r="W12" s="124">
        <f>IFERROR(ROUNDDOWN(VLOOKUP($T12,$T$107:$X$111,MATCH($U12,$T$107:$X$107,0),FALSE)*$V12/2,-2),0)</f>
        <v>141000</v>
      </c>
      <c r="X12" s="125">
        <v>0</v>
      </c>
      <c r="Y12" s="126">
        <f>W12-X12</f>
        <v>141000</v>
      </c>
      <c r="Z12" s="123">
        <v>100000</v>
      </c>
      <c r="AA12" s="127"/>
      <c r="AB12" s="124">
        <f>W12-Z12-X12</f>
        <v>41000</v>
      </c>
      <c r="AC12" s="184"/>
      <c r="AD12" s="129">
        <f>X12+Z12+AB12</f>
        <v>141000</v>
      </c>
      <c r="AE12" s="130">
        <f>W12</f>
        <v>141000</v>
      </c>
      <c r="AF12" s="360">
        <v>63</v>
      </c>
      <c r="AG12" s="360">
        <v>63</v>
      </c>
      <c r="AH12" s="131">
        <v>10</v>
      </c>
      <c r="AI12" s="131"/>
      <c r="AJ12" s="131"/>
      <c r="AK12" s="131"/>
      <c r="AL12" s="123">
        <v>9300</v>
      </c>
      <c r="AM12" s="124" cm="1">
        <f t="array" ref="AM12">IFERROR(ROUND(_xlfn.IFS($U12="Ａ重油",AL12*1,$U12="灯油",AL12*0.939,$U12="ＬＰガス",AL12*1.299,$U12="ＬＮＧ",AL12*1.56),1),0)</f>
        <v>9300</v>
      </c>
      <c r="AN12" s="123">
        <v>7900</v>
      </c>
      <c r="AO12" s="124" cm="1">
        <f t="array" ref="AO12">IFERROR(ROUND(_xlfn.IFS($U12="Ａ重油",AN12*1,$U12="灯油",AN12*0.939,$U12="ＬＰガス",AN12*1.299,$U12="ＬＮＧ",AN12*1.56),1),0)</f>
        <v>7900</v>
      </c>
      <c r="AP12" s="185" t="s">
        <v>132</v>
      </c>
      <c r="AQ12" s="185">
        <v>10000</v>
      </c>
      <c r="AR12" s="132">
        <v>13000</v>
      </c>
      <c r="AS12" s="180" t="s">
        <v>139</v>
      </c>
      <c r="AT12" s="185"/>
      <c r="AU12" s="239"/>
      <c r="AV12" s="185"/>
      <c r="AW12" s="185"/>
      <c r="AX12" s="239"/>
      <c r="AY12" s="185"/>
      <c r="AZ12" s="239"/>
      <c r="BA12" s="185"/>
      <c r="BB12" s="185"/>
      <c r="BC12" s="239"/>
      <c r="BD12" s="239"/>
      <c r="BE12" s="185"/>
      <c r="BF12" s="185"/>
      <c r="BG12" s="239"/>
      <c r="BH12" s="254">
        <v>500</v>
      </c>
      <c r="BI12" s="133">
        <f>IFERROR(VLOOKUP($U12,$BL$4:$BM$7,2,0),0)</f>
        <v>0</v>
      </c>
      <c r="BJ12" s="134"/>
      <c r="BK12" s="135">
        <f>IF(LEN(BJ12)&gt;0,(BJ12*VLOOKUP($U12,BL$4:BN$7,3,0)),0)</f>
        <v>0</v>
      </c>
      <c r="BL12" s="136">
        <f>SUM(BM12:BN12)</f>
        <v>0</v>
      </c>
      <c r="BM12" s="136">
        <f>IF($Y12-SUMIF($BK$10:BL$10,BM$10,$BK12:BL12)&lt;ROUNDDOWN(BI12*BK12*1/2,0),$Y12-SUMIF($BK$10:BL$10,BM$10,$BK12:BL12),ROUNDDOWN(BI12*BK12*1/2,0))</f>
        <v>0</v>
      </c>
      <c r="BN12" s="136">
        <f>BM12</f>
        <v>0</v>
      </c>
      <c r="BO12" s="137">
        <f>IFERROR(VLOOKUP($U12,$BR$4:$BS$7,2,0),0)</f>
        <v>0</v>
      </c>
      <c r="BP12" s="134"/>
      <c r="BQ12" s="135">
        <f>IF(LEN(BP12)&gt;0,(BP12*VLOOKUP($U12,BR$4:BT$7,3,0)),0)</f>
        <v>0</v>
      </c>
      <c r="BR12" s="136">
        <f>SUM(BS12:BT12)</f>
        <v>0</v>
      </c>
      <c r="BS12" s="136">
        <f>IF($Y12-SUMIF($BK$10:BR$10,BS$10,$BK12:BR12)&lt;ROUNDDOWN(BO12*BQ12*1/2,0),$Y12-SUMIF($BK$10:BR$10,BS$10,$BK12:BR12),ROUNDDOWN(BO12*BQ12*1/2,0))</f>
        <v>0</v>
      </c>
      <c r="BT12" s="136">
        <f>BS12</f>
        <v>0</v>
      </c>
      <c r="BU12" s="137">
        <f>IFERROR(VLOOKUP($U12,$BX$4:$BY$7,2,0),0)</f>
        <v>0</v>
      </c>
      <c r="BV12" s="134"/>
      <c r="BW12" s="135">
        <f>IF(LEN(BV12)&gt;0,(BV12*VLOOKUP($U12,BX$4:BZ$7,3,0)),0)</f>
        <v>0</v>
      </c>
      <c r="BX12" s="136">
        <f>SUM(BY12:BZ12)</f>
        <v>0</v>
      </c>
      <c r="BY12" s="136">
        <f>IF($Y12-SUMIF($BK$10:BX$10,BY$10,$BK12:BX12)&lt;ROUNDDOWN(BU12*BW12*1/2,0),$Y12-SUMIF($BK$10:BX$10,BY$10,$BK12:BX12),ROUNDDOWN(BU12*BW12*1/2,0))</f>
        <v>0</v>
      </c>
      <c r="BZ12" s="136">
        <f>BY12</f>
        <v>0</v>
      </c>
      <c r="CA12" s="137">
        <f>IFERROR(VLOOKUP($U12,$CD$4:$CE$7,2,0),0)</f>
        <v>0</v>
      </c>
      <c r="CB12" s="134"/>
      <c r="CC12" s="135">
        <f>IF(LEN(CB12)&gt;0,(CB12*VLOOKUP($U12,CD$4:CF$7,3,0)),0)</f>
        <v>0</v>
      </c>
      <c r="CD12" s="136">
        <f>SUM(CE12:CF12)</f>
        <v>0</v>
      </c>
      <c r="CE12" s="136">
        <f>IF($Y12-SUMIF($BK$10:CD$10,CE$10,$BK12:CD12)&lt;ROUNDDOWN(CA12*CC12*1/2,0),$Y12-SUMIF($BK$10:CD$10,CE$10,$BK12:CD12),ROUNDDOWN(CA12*CC12*1/2,0))</f>
        <v>0</v>
      </c>
      <c r="CF12" s="136">
        <f>CE12</f>
        <v>0</v>
      </c>
      <c r="CG12" s="137">
        <f>IFERROR(VLOOKUP($U12,$CJ$4:$CL$7,2,0),0)</f>
        <v>0</v>
      </c>
      <c r="CH12" s="134"/>
      <c r="CI12" s="135">
        <f>IF(LEN(CH12)&gt;0,(CH12*VLOOKUP($U12,CJ$4:CL$7,3,0)),0)</f>
        <v>0</v>
      </c>
      <c r="CJ12" s="136">
        <f>SUM(CK12:CL12)</f>
        <v>0</v>
      </c>
      <c r="CK12" s="136">
        <f>IF($Y12-SUMIF($BK$10:CJ$10,CK$10,$BK12:CJ12)&lt;ROUNDDOWN(CG12*CI12*1/2,0),$Y12-SUMIF($BK$10:CJ$10,CK$10,$BK12:CJ12),ROUNDDOWN(CG12*CI12*1/2,0))</f>
        <v>0</v>
      </c>
      <c r="CL12" s="136">
        <f>CK12</f>
        <v>0</v>
      </c>
      <c r="CM12" s="138">
        <f>IFERROR(VLOOKUP($U12,$CP$4:$CR$7,2,0),0)</f>
        <v>0</v>
      </c>
      <c r="CN12" s="134"/>
      <c r="CO12" s="135">
        <f>IF(LEN(CN12)&gt;0,(CN12*VLOOKUP($U12,CP$4:CR$7,3,0)),0)</f>
        <v>0</v>
      </c>
      <c r="CP12" s="136">
        <f>SUM(CQ12:CR12)</f>
        <v>0</v>
      </c>
      <c r="CQ12" s="136">
        <f>IF($Y12-SUMIF($BK$10:CP$10,CQ$10,$BK12:CP12)&lt;ROUNDDOWN(CM12*CO12*1/2,0),$Y12-SUMIF($BK$10:CP$10,CQ$10,$BK12:CP12),ROUNDDOWN(CM12*CO12*1/2,0))</f>
        <v>0</v>
      </c>
      <c r="CR12" s="136">
        <f>CQ12</f>
        <v>0</v>
      </c>
      <c r="CS12" s="138">
        <f>IFERROR(VLOOKUP($U12,$CV$4:$CX$7,2,0),0)</f>
        <v>0</v>
      </c>
      <c r="CT12" s="134"/>
      <c r="CU12" s="135">
        <f>IF(LEN(CT12)&gt;0,(CT12*VLOOKUP($U12,CV$4:CW$7,3,0)),0)</f>
        <v>0</v>
      </c>
      <c r="CV12" s="136">
        <f>SUM(CW12:CX12)</f>
        <v>0</v>
      </c>
      <c r="CW12" s="136">
        <f>IF($Y12-SUMIF($BK$10:CV$10,CW$10,$BK12:CV12)&lt;ROUNDDOWN(CS12*CU12*1/2,0),$Y12-SUMIF($BK$10:CV$10,CW$10,$BK12:CV12),ROUNDDOWN(CS12*CU12*1/2,0))</f>
        <v>0</v>
      </c>
      <c r="CX12" s="136">
        <f>CW12</f>
        <v>0</v>
      </c>
      <c r="CY12" s="138">
        <f>IFERROR(VLOOKUP($U12,$DB$4:$DD$7,2,0),0)</f>
        <v>0</v>
      </c>
      <c r="CZ12" s="134"/>
      <c r="DA12" s="135">
        <f>IF(LEN(CZ12)&gt;0,(CZ12*VLOOKUP($U12,DB$4:DD$7,3,0)),0)</f>
        <v>0</v>
      </c>
      <c r="DB12" s="136">
        <f>SUM(DC12:DD12)</f>
        <v>0</v>
      </c>
      <c r="DC12" s="136">
        <f>IF($Y12-SUMIF($BK$10:DB$10,DC$10,$BK12:DB12)&lt;ROUNDDOWN(CY12*DA12*1/2,0),$Y12-SUMIF($BK$10:DB$10,DC$10,$BK12:DB12),ROUNDDOWN(CY12*DA12*1/2,0))</f>
        <v>0</v>
      </c>
      <c r="DD12" s="136">
        <f>DC12</f>
        <v>0</v>
      </c>
      <c r="DE12" s="138">
        <f>IFERROR(VLOOKUP($U12,$DH$4:$DJ$7,2,0),0)</f>
        <v>0</v>
      </c>
      <c r="DF12" s="134"/>
      <c r="DG12" s="135">
        <f>IF(LEN(DF12)&gt;0,(DF12*VLOOKUP($U12,DH$4:DJ$7,3,0)),0)</f>
        <v>0</v>
      </c>
      <c r="DH12" s="136">
        <f>SUM(DI12:DJ12)</f>
        <v>0</v>
      </c>
      <c r="DI12" s="136">
        <f>IF($Y12-SUMIF($BK$10:DH$10,DI$10,$BK12:DH12)&lt;ROUNDDOWN(DE12*DG12*1/2,0),$Y12-SUMIF($BK$10:DH$10,DI$10,$BK12:DH12),ROUNDDOWN(DE12*DG12*1/2,0))</f>
        <v>0</v>
      </c>
      <c r="DJ12" s="136">
        <f>DI12</f>
        <v>0</v>
      </c>
      <c r="DK12" s="124">
        <f>BM12+BS12+BY12+CE12+CK12+CQ12+CW12+DC12+DI12</f>
        <v>0</v>
      </c>
      <c r="DL12" s="124">
        <f t="shared" ref="DL12:DL75" si="0">IF(IF($AC12="",$Z12,$W12)-$DK12&lt;0,0,IF($AC12="",$Z12,$W12)-$DK12)</f>
        <v>100000</v>
      </c>
      <c r="DM12" s="229">
        <f>SUM(BJ12,BP12,BV12,CB12,CH12,CN12,CT12,CZ12,DF12)</f>
        <v>0</v>
      </c>
      <c r="DO12" s="102" t="str">
        <f>IF($V12&lt;=$AL12*1.2,"","XXX")</f>
        <v/>
      </c>
      <c r="DP12" s="88" t="str">
        <f>IFERROR(IF(AND($Z12&lt;=$Y12,$Z12&gt;=$Y12/2),"","XXX"),"")</f>
        <v/>
      </c>
      <c r="DQ12" s="103" t="str">
        <f>IF($AN12&lt;=$AL12*0.85,"","XXX")</f>
        <v/>
      </c>
    </row>
    <row r="13" spans="1:121" ht="26.25" customHeight="1">
      <c r="A13" s="110">
        <v>2</v>
      </c>
      <c r="B13" s="186"/>
      <c r="C13" s="186"/>
      <c r="D13" s="186"/>
      <c r="E13" s="186"/>
      <c r="F13" s="186"/>
      <c r="G13" s="186"/>
      <c r="H13" s="186"/>
      <c r="I13" s="187"/>
      <c r="J13" s="187"/>
      <c r="K13" s="187"/>
      <c r="L13" s="187"/>
      <c r="M13" s="188"/>
      <c r="N13" s="189"/>
      <c r="O13" s="120" t="s">
        <v>123</v>
      </c>
      <c r="P13" s="120"/>
      <c r="Q13" s="121" t="s">
        <v>123</v>
      </c>
      <c r="R13" s="121"/>
      <c r="S13" s="259"/>
      <c r="T13" s="122">
        <v>1.3</v>
      </c>
      <c r="U13" s="120" t="s">
        <v>120</v>
      </c>
      <c r="V13" s="123">
        <v>10000</v>
      </c>
      <c r="W13" s="124">
        <f t="shared" ref="W13:W76" si="1">IFERROR(ROUNDDOWN(VLOOKUP($T13,$T$107:$X$111,MATCH($U13,$T$107:$X$107,0),FALSE)*$V13/2,-2),0)</f>
        <v>149500</v>
      </c>
      <c r="X13" s="125">
        <v>0</v>
      </c>
      <c r="Y13" s="126">
        <f>W13-X13</f>
        <v>149500</v>
      </c>
      <c r="Z13" s="123">
        <v>100000</v>
      </c>
      <c r="AA13" s="127"/>
      <c r="AB13" s="124">
        <f>W13-Z13-X13</f>
        <v>49500</v>
      </c>
      <c r="AC13" s="184"/>
      <c r="AD13" s="129">
        <f t="shared" ref="AD13" si="2">X13+Z13+AB13</f>
        <v>149500</v>
      </c>
      <c r="AE13" s="130">
        <f t="shared" ref="AE13:AE91" si="3">W13</f>
        <v>149500</v>
      </c>
      <c r="AF13" s="361"/>
      <c r="AG13" s="361"/>
      <c r="AH13" s="131"/>
      <c r="AI13" s="131">
        <v>53</v>
      </c>
      <c r="AJ13" s="131"/>
      <c r="AK13" s="131"/>
      <c r="AL13" s="123">
        <v>10000</v>
      </c>
      <c r="AM13" s="124" cm="1">
        <f t="array" ref="AM13">IFERROR(ROUND(_xlfn.IFS($U13="Ａ重油",AL13*1,$U13="灯油",AL13*0.939,$U13="ＬＰガス",AL13*1.299,$U13="ＬＮＧ",AL13*1.56),1),0)</f>
        <v>9390</v>
      </c>
      <c r="AN13" s="123">
        <v>8500</v>
      </c>
      <c r="AO13" s="124" cm="1">
        <f t="array" ref="AO13">IFERROR(ROUND(_xlfn.IFS($U13="Ａ重油",AN13*1,$U13="灯油",AN13*0.939,$U13="ＬＰガス",AN13*1.299,$U13="ＬＮＧ",AN13*1.56),1),0)</f>
        <v>7981.5</v>
      </c>
      <c r="AP13" s="185"/>
      <c r="AQ13" s="185"/>
      <c r="AR13" s="132"/>
      <c r="AS13" s="181"/>
      <c r="AT13" s="185">
        <v>2</v>
      </c>
      <c r="AU13" s="239">
        <v>53</v>
      </c>
      <c r="AV13" s="185"/>
      <c r="AW13" s="185"/>
      <c r="AX13" s="239"/>
      <c r="AY13" s="185"/>
      <c r="AZ13" s="239"/>
      <c r="BA13" s="185"/>
      <c r="BB13" s="185"/>
      <c r="BC13" s="239"/>
      <c r="BD13" s="239"/>
      <c r="BE13" s="185"/>
      <c r="BF13" s="185"/>
      <c r="BG13" s="239"/>
      <c r="BH13" s="254"/>
      <c r="BI13" s="133">
        <f t="shared" ref="BI13:BI76" si="4">IFERROR(VLOOKUP($U13,$BL$4:$BM$7,2,0),0)</f>
        <v>0</v>
      </c>
      <c r="BJ13" s="134"/>
      <c r="BK13" s="135">
        <f t="shared" ref="BK13:BK76" si="5">IF(LEN(BJ13)&gt;0,(BJ13*VLOOKUP($U13,BL$4:BN$7,3,0)),0)</f>
        <v>0</v>
      </c>
      <c r="BL13" s="136">
        <f t="shared" ref="BL13:BL76" si="6">SUM(BM13:BN13)</f>
        <v>0</v>
      </c>
      <c r="BM13" s="136">
        <f>IF($Y13-SUMIF($BK$10:BL$10,BM$10,$BK13:BL13)&lt;ROUNDDOWN(BI13*BK13*1/2,0),$Y13-SUMIF($BK$10:BL$10,BM$10,$BK13:BL13),ROUNDDOWN(BI13*BK13*1/2,0))</f>
        <v>0</v>
      </c>
      <c r="BN13" s="136">
        <f t="shared" ref="BN13:BN76" si="7">BM13</f>
        <v>0</v>
      </c>
      <c r="BO13" s="137">
        <f t="shared" ref="BO13:BO76" si="8">IFERROR(VLOOKUP($U13,$BR$4:$BS$7,2,0),0)</f>
        <v>0</v>
      </c>
      <c r="BP13" s="134"/>
      <c r="BQ13" s="135">
        <f t="shared" ref="BQ13:BQ76" si="9">IF(LEN(BP13)&gt;0,(BP13*VLOOKUP($U13,BR$4:BT$7,3,0)),0)</f>
        <v>0</v>
      </c>
      <c r="BR13" s="136">
        <f t="shared" ref="BR13:BR14" si="10">SUM(BS13:BT13)</f>
        <v>0</v>
      </c>
      <c r="BS13" s="136">
        <f>IF($Y13-SUMIF($BK$10:BR$10,BS$10,$BK13:BR13)&lt;ROUNDDOWN(BO13*BQ13*1/2,0),$Y13-SUMIF($BK$10:BR$10,BS$10,$BK13:BR13),ROUNDDOWN(BO13*BQ13*1/2,0))</f>
        <v>0</v>
      </c>
      <c r="BT13" s="136">
        <f t="shared" ref="BT13:BT91" si="11">BS13</f>
        <v>0</v>
      </c>
      <c r="BU13" s="137">
        <f t="shared" ref="BU13:BU76" si="12">IFERROR(VLOOKUP($U13,$BX$4:$BY$7,2,0),0)</f>
        <v>0</v>
      </c>
      <c r="BV13" s="134"/>
      <c r="BW13" s="135">
        <f t="shared" ref="BW13:BW76" si="13">IF(LEN(BV13)&gt;0,(BV13*VLOOKUP($U13,BX$4:BZ$7,3,0)),0)</f>
        <v>0</v>
      </c>
      <c r="BX13" s="136">
        <f t="shared" ref="BX13:BX19" si="14">SUM(BY13:BZ13)</f>
        <v>0</v>
      </c>
      <c r="BY13" s="136">
        <f>IF($Y13-SUMIF($BK$10:BX$10,BY$10,$BK13:BX13)&lt;ROUNDDOWN(BU13*BW13*1/2,0),$Y13-SUMIF($BK$10:BX$10,BY$10,$BK13:BX13),ROUNDDOWN(BU13*BW13*1/2,0))</f>
        <v>0</v>
      </c>
      <c r="BZ13" s="136">
        <f t="shared" ref="BZ13:BZ91" si="15">BY13</f>
        <v>0</v>
      </c>
      <c r="CA13" s="137">
        <f t="shared" ref="CA13:CA76" si="16">IFERROR(VLOOKUP($U13,$CD$4:$CE$7,2,0),0)</f>
        <v>0</v>
      </c>
      <c r="CB13" s="134"/>
      <c r="CC13" s="135">
        <f t="shared" ref="CC13:CC76" si="17">IF(LEN(CB13)&gt;0,(CB13*VLOOKUP($U13,CD$4:CF$7,3,0)),0)</f>
        <v>0</v>
      </c>
      <c r="CD13" s="136">
        <f t="shared" ref="CD13:CD19" si="18">SUM(CE13:CF13)</f>
        <v>0</v>
      </c>
      <c r="CE13" s="136">
        <f>IF($Y13-SUMIF($BK$10:CD$10,CE$10,$BK13:CD13)&lt;ROUNDDOWN(CA13*CC13*1/2,0),$Y13-SUMIF($BK$10:CD$10,CE$10,$BK13:CD13),ROUNDDOWN(CA13*CC13*1/2,0))</f>
        <v>0</v>
      </c>
      <c r="CF13" s="136">
        <f t="shared" ref="CF13:CF91" si="19">CE13</f>
        <v>0</v>
      </c>
      <c r="CG13" s="137">
        <f t="shared" ref="CG13:CG76" si="20">IFERROR(VLOOKUP($U13,$CJ$4:$CL$7,2,0),0)</f>
        <v>0</v>
      </c>
      <c r="CH13" s="134"/>
      <c r="CI13" s="135">
        <f t="shared" ref="CI13:CI76" si="21">IF(LEN(CH13)&gt;0,(CH13*VLOOKUP($U13,CJ$4:CL$7,3,0)),0)</f>
        <v>0</v>
      </c>
      <c r="CJ13" s="136">
        <f t="shared" ref="CJ13:CJ19" si="22">SUM(CK13:CL13)</f>
        <v>0</v>
      </c>
      <c r="CK13" s="136">
        <f>IF($Y13-SUMIF($BK$10:CJ$10,CK$10,$BK13:CJ13)&lt;ROUNDDOWN(CG13*CI13*1/2,0),$Y13-SUMIF($BK$10:CJ$10,CK$10,$BK13:CJ13),ROUNDDOWN(CG13*CI13*1/2,0))</f>
        <v>0</v>
      </c>
      <c r="CL13" s="136">
        <f t="shared" ref="CL13:CL91" si="23">CK13</f>
        <v>0</v>
      </c>
      <c r="CM13" s="138">
        <f t="shared" ref="CM13:CM76" si="24">IFERROR(VLOOKUP($U13,$CP$4:$CR$7,2,0),0)</f>
        <v>0</v>
      </c>
      <c r="CN13" s="134"/>
      <c r="CO13" s="135">
        <f t="shared" ref="CO13:CO76" si="25">IF(LEN(CN13)&gt;0,(CN13*VLOOKUP($U13,CP$4:CR$7,3,0)),0)</f>
        <v>0</v>
      </c>
      <c r="CP13" s="136">
        <f t="shared" ref="CP13:CP19" si="26">SUM(CQ13:CR13)</f>
        <v>0</v>
      </c>
      <c r="CQ13" s="136">
        <f>IF($Y13-SUMIF($BK$10:CP$10,CQ$10,$BK13:CP13)&lt;ROUNDDOWN(CM13*CO13*1/2,0),$Y13-SUMIF($BK$10:CP$10,CQ$10,$BK13:CP13),ROUNDDOWN(CM13*CO13*1/2,0))</f>
        <v>0</v>
      </c>
      <c r="CR13" s="136">
        <f t="shared" ref="CR13:CR91" si="27">CQ13</f>
        <v>0</v>
      </c>
      <c r="CS13" s="138">
        <f t="shared" ref="CS13:CS76" si="28">IFERROR(VLOOKUP($U13,$CV$4:$CX$7,2,0),0)</f>
        <v>0</v>
      </c>
      <c r="CT13" s="134"/>
      <c r="CU13" s="135">
        <f t="shared" ref="CU13:CU76" si="29">IF(LEN(CT13)&gt;0,(CT13*VLOOKUP($U13,CV$4:CW$7,3,0)),0)</f>
        <v>0</v>
      </c>
      <c r="CV13" s="136">
        <f t="shared" ref="CV13:CV19" si="30">SUM(CW13:CX13)</f>
        <v>0</v>
      </c>
      <c r="CW13" s="136">
        <f>IF($Y13-SUMIF($BK$10:CV$10,CW$10,$BK13:CV13)&lt;ROUNDDOWN(CS13*CU13*1/2,0),$Y13-SUMIF($BK$10:CV$10,CW$10,$BK13:CV13),ROUNDDOWN(CS13*CU13*1/2,0))</f>
        <v>0</v>
      </c>
      <c r="CX13" s="136">
        <f t="shared" ref="CX13:CX91" si="31">CW13</f>
        <v>0</v>
      </c>
      <c r="CY13" s="138">
        <f t="shared" ref="CY13:CY76" si="32">IFERROR(VLOOKUP($U13,$DB$4:$DD$7,2,0),0)</f>
        <v>0</v>
      </c>
      <c r="CZ13" s="134"/>
      <c r="DA13" s="135">
        <f t="shared" ref="DA13:DA76" si="33">IF(LEN(CZ13)&gt;0,(CZ13*VLOOKUP($U13,DB$4:DD$7,3,0)),0)</f>
        <v>0</v>
      </c>
      <c r="DB13" s="136">
        <f t="shared" ref="DB13:DB19" si="34">SUM(DC13:DD13)</f>
        <v>0</v>
      </c>
      <c r="DC13" s="136">
        <f>IF($Y13-SUMIF($BK$10:DB$10,DC$10,$BK13:DB13)&lt;ROUNDDOWN(CY13*DA13*1/2,0),$Y13-SUMIF($BK$10:DB$10,DC$10,$BK13:DB13),ROUNDDOWN(CY13*DA13*1/2,0))</f>
        <v>0</v>
      </c>
      <c r="DD13" s="136">
        <f t="shared" ref="DD13:DD91" si="35">DC13</f>
        <v>0</v>
      </c>
      <c r="DE13" s="138">
        <f t="shared" ref="DE13:DE76" si="36">IFERROR(VLOOKUP($U13,$DH$4:$DJ$7,2,0),0)</f>
        <v>0</v>
      </c>
      <c r="DF13" s="134"/>
      <c r="DG13" s="135">
        <f t="shared" ref="DG13:DG76" si="37">IF(LEN(DF13)&gt;0,(DF13*VLOOKUP($U13,DH$4:DJ$7,3,0)),0)</f>
        <v>0</v>
      </c>
      <c r="DH13" s="136">
        <f t="shared" ref="DH13:DH19" si="38">SUM(DI13:DJ13)</f>
        <v>0</v>
      </c>
      <c r="DI13" s="136">
        <f>IF($Y13-SUMIF($BK$10:DH$10,DI$10,$BK13:DH13)&lt;ROUNDDOWN(DE13*DG13*1/2,0),$Y13-SUMIF($BK$10:DH$10,DI$10,$BK13:DH13),ROUNDDOWN(DE13*DG13*1/2,0))</f>
        <v>0</v>
      </c>
      <c r="DJ13" s="136">
        <f t="shared" ref="DJ13:DJ91" si="39">DI13</f>
        <v>0</v>
      </c>
      <c r="DK13" s="124">
        <f t="shared" ref="DK13:DK18" si="40">BM13+BS13+BY13+CE13+CK13+CQ13+CW13+DC13+DI13</f>
        <v>0</v>
      </c>
      <c r="DL13" s="124">
        <f t="shared" si="0"/>
        <v>100000</v>
      </c>
      <c r="DM13" s="229">
        <f>SUM(BJ13,BP13,BV13,CB13,CH13,CN13,CT13,CZ13,DF13)</f>
        <v>0</v>
      </c>
      <c r="DO13" s="102" t="str">
        <f t="shared" ref="DO13:DO15" si="41">IF($V13&lt;=$AL13*1.2,"","XXX")</f>
        <v/>
      </c>
      <c r="DP13" s="88" t="str">
        <f t="shared" ref="DP13:DP76" si="42">IFERROR(IF(AND($Z13&lt;=$Y13,$Z13&gt;=$Y13/2),"","XXX"),"")</f>
        <v/>
      </c>
      <c r="DQ13" s="103" t="str">
        <f t="shared" ref="DQ13:DQ18" si="43">IF($AN13&lt;=$AL13*0.85,"","XXX")</f>
        <v/>
      </c>
    </row>
    <row r="14" spans="1:121" ht="26.25" customHeight="1">
      <c r="A14" s="110">
        <v>3</v>
      </c>
      <c r="B14" s="186"/>
      <c r="C14" s="186"/>
      <c r="D14" s="186"/>
      <c r="E14" s="186"/>
      <c r="F14" s="186"/>
      <c r="G14" s="186"/>
      <c r="H14" s="186"/>
      <c r="I14" s="187"/>
      <c r="J14" s="187"/>
      <c r="K14" s="187"/>
      <c r="L14" s="187"/>
      <c r="M14" s="188"/>
      <c r="N14" s="189"/>
      <c r="O14" s="120">
        <v>2</v>
      </c>
      <c r="P14" s="120"/>
      <c r="Q14" s="121" t="s">
        <v>133</v>
      </c>
      <c r="R14" s="121" t="s">
        <v>131</v>
      </c>
      <c r="S14" s="260"/>
      <c r="T14" s="122">
        <v>1.5</v>
      </c>
      <c r="U14" s="120" t="s">
        <v>98</v>
      </c>
      <c r="V14" s="123">
        <v>17200</v>
      </c>
      <c r="W14" s="124">
        <f t="shared" si="1"/>
        <v>405000</v>
      </c>
      <c r="X14" s="125">
        <v>0</v>
      </c>
      <c r="Y14" s="126">
        <f t="shared" ref="Y14:Y91" si="44">W14-X14</f>
        <v>405000</v>
      </c>
      <c r="Z14" s="123">
        <v>200000</v>
      </c>
      <c r="AA14" s="140"/>
      <c r="AB14" s="124">
        <f>W14-Z14-X14</f>
        <v>205000</v>
      </c>
      <c r="AC14" s="184"/>
      <c r="AD14" s="129">
        <f>X14+Z14+AB14</f>
        <v>405000</v>
      </c>
      <c r="AE14" s="130">
        <f t="shared" si="3"/>
        <v>405000</v>
      </c>
      <c r="AF14" s="131">
        <v>23</v>
      </c>
      <c r="AG14" s="131">
        <v>23</v>
      </c>
      <c r="AH14" s="131">
        <v>23</v>
      </c>
      <c r="AI14" s="131"/>
      <c r="AJ14" s="131"/>
      <c r="AK14" s="131"/>
      <c r="AL14" s="123">
        <v>17000</v>
      </c>
      <c r="AM14" s="124" cm="1">
        <f t="array" ref="AM14">IFERROR(ROUND(_xlfn.IFS($U14="Ａ重油",AL14*1,$U14="灯油",AL14*0.939,$U14="ＬＰガス",AL14*1.299,$U14="ＬＮＧ",AL14*1.56),1),0)</f>
        <v>17000</v>
      </c>
      <c r="AN14" s="123">
        <v>14000</v>
      </c>
      <c r="AO14" s="124" cm="1">
        <f t="array" ref="AO14">IFERROR(ROUND(_xlfn.IFS($U14="Ａ重油",AN14*1,$U14="灯油",AN14*0.939,$U14="ＬＰガス",AN14*1.299,$U14="ＬＮＧ",AN14*1.56),1),0)</f>
        <v>14000</v>
      </c>
      <c r="AP14" s="185" t="s">
        <v>135</v>
      </c>
      <c r="AQ14" s="185">
        <v>10000</v>
      </c>
      <c r="AR14" s="132">
        <v>13000</v>
      </c>
      <c r="AS14" s="181" t="s">
        <v>140</v>
      </c>
      <c r="AT14" s="185"/>
      <c r="AU14" s="239"/>
      <c r="AV14" s="185"/>
      <c r="AW14" s="185"/>
      <c r="AX14" s="239"/>
      <c r="AY14" s="185"/>
      <c r="AZ14" s="239"/>
      <c r="BA14" s="185">
        <v>2</v>
      </c>
      <c r="BB14" s="185" t="s">
        <v>137</v>
      </c>
      <c r="BC14" s="239">
        <v>23</v>
      </c>
      <c r="BD14" s="239" t="s">
        <v>138</v>
      </c>
      <c r="BE14" s="185">
        <v>3</v>
      </c>
      <c r="BF14" s="185" t="s">
        <v>124</v>
      </c>
      <c r="BG14" s="239">
        <v>23</v>
      </c>
      <c r="BH14" s="254"/>
      <c r="BI14" s="133">
        <f t="shared" si="4"/>
        <v>0</v>
      </c>
      <c r="BJ14" s="134"/>
      <c r="BK14" s="135">
        <f t="shared" si="5"/>
        <v>0</v>
      </c>
      <c r="BL14" s="136">
        <f t="shared" si="6"/>
        <v>0</v>
      </c>
      <c r="BM14" s="136">
        <f>IF($Y14-SUMIF($BK$10:BL$10,BM$10,$BK14:BL14)&lt;ROUNDDOWN(BI14*BK14*1/2,0),$Y14-SUMIF($BK$10:BL$10,BM$10,$BK14:BL14),ROUNDDOWN(BI14*BK14*1/2,0))</f>
        <v>0</v>
      </c>
      <c r="BN14" s="136">
        <f t="shared" si="7"/>
        <v>0</v>
      </c>
      <c r="BO14" s="137">
        <f t="shared" si="8"/>
        <v>0</v>
      </c>
      <c r="BP14" s="134"/>
      <c r="BQ14" s="135">
        <f t="shared" si="9"/>
        <v>0</v>
      </c>
      <c r="BR14" s="136">
        <f t="shared" si="10"/>
        <v>0</v>
      </c>
      <c r="BS14" s="136">
        <f>IF($Y14-SUMIF($BK$10:BR$10,BS$10,$BK14:BR14)&lt;ROUNDDOWN(BO14*BQ14*1/2,0),$Y14-SUMIF($BK$10:BR$10,BS$10,$BK14:BR14),ROUNDDOWN(BO14*BQ14*1/2,0))</f>
        <v>0</v>
      </c>
      <c r="BT14" s="136">
        <f t="shared" si="11"/>
        <v>0</v>
      </c>
      <c r="BU14" s="137">
        <f t="shared" si="12"/>
        <v>0</v>
      </c>
      <c r="BV14" s="134"/>
      <c r="BW14" s="135">
        <f t="shared" si="13"/>
        <v>0</v>
      </c>
      <c r="BX14" s="136">
        <f t="shared" si="14"/>
        <v>0</v>
      </c>
      <c r="BY14" s="136">
        <f>IF($Y14-SUMIF($BK$10:BX$10,BY$10,$BK14:BX14)&lt;ROUNDDOWN(BU14*BW14*1/2,0),$Y14-SUMIF($BK$10:BX$10,BY$10,$BK14:BX14),ROUNDDOWN(BU14*BW14*1/2,0))</f>
        <v>0</v>
      </c>
      <c r="BZ14" s="136">
        <f t="shared" si="15"/>
        <v>0</v>
      </c>
      <c r="CA14" s="137">
        <f t="shared" si="16"/>
        <v>0</v>
      </c>
      <c r="CB14" s="134"/>
      <c r="CC14" s="135">
        <f t="shared" si="17"/>
        <v>0</v>
      </c>
      <c r="CD14" s="136">
        <f t="shared" si="18"/>
        <v>0</v>
      </c>
      <c r="CE14" s="136">
        <f>IF($Y14-SUMIF($BK$10:CD$10,CE$10,$BK14:CD14)&lt;ROUNDDOWN(CA14*CC14*1/2,0),$Y14-SUMIF($BK$10:CD$10,CE$10,$BK14:CD14),ROUNDDOWN(CA14*CC14*1/2,0))</f>
        <v>0</v>
      </c>
      <c r="CF14" s="136">
        <f t="shared" si="19"/>
        <v>0</v>
      </c>
      <c r="CG14" s="137">
        <f t="shared" si="20"/>
        <v>0</v>
      </c>
      <c r="CH14" s="134"/>
      <c r="CI14" s="135">
        <f t="shared" si="21"/>
        <v>0</v>
      </c>
      <c r="CJ14" s="136">
        <f t="shared" si="22"/>
        <v>0</v>
      </c>
      <c r="CK14" s="136">
        <f>IF($Y14-SUMIF($BK$10:CJ$10,CK$10,$BK14:CJ14)&lt;ROUNDDOWN(CG14*CI14*1/2,0),$Y14-SUMIF($BK$10:CJ$10,CK$10,$BK14:CJ14),ROUNDDOWN(CG14*CI14*1/2,0))</f>
        <v>0</v>
      </c>
      <c r="CL14" s="136">
        <f t="shared" si="23"/>
        <v>0</v>
      </c>
      <c r="CM14" s="138">
        <f t="shared" si="24"/>
        <v>0</v>
      </c>
      <c r="CN14" s="134"/>
      <c r="CO14" s="135">
        <f t="shared" si="25"/>
        <v>0</v>
      </c>
      <c r="CP14" s="136">
        <f t="shared" si="26"/>
        <v>0</v>
      </c>
      <c r="CQ14" s="136">
        <f>IF($Y14-SUMIF($BK$10:CP$10,CQ$10,$BK14:CP14)&lt;ROUNDDOWN(CM14*CO14*1/2,0),$Y14-SUMIF($BK$10:CP$10,CQ$10,$BK14:CP14),ROUNDDOWN(CM14*CO14*1/2,0))</f>
        <v>0</v>
      </c>
      <c r="CR14" s="136">
        <f t="shared" si="27"/>
        <v>0</v>
      </c>
      <c r="CS14" s="138">
        <f t="shared" si="28"/>
        <v>0</v>
      </c>
      <c r="CT14" s="134"/>
      <c r="CU14" s="135">
        <f t="shared" si="29"/>
        <v>0</v>
      </c>
      <c r="CV14" s="136">
        <f t="shared" si="30"/>
        <v>0</v>
      </c>
      <c r="CW14" s="136">
        <f>IF($Y14-SUMIF($BK$10:CV$10,CW$10,$BK14:CV14)&lt;ROUNDDOWN(CS14*CU14*1/2,0),$Y14-SUMIF($BK$10:CV$10,CW$10,$BK14:CV14),ROUNDDOWN(CS14*CU14*1/2,0))</f>
        <v>0</v>
      </c>
      <c r="CX14" s="136">
        <f t="shared" si="31"/>
        <v>0</v>
      </c>
      <c r="CY14" s="138">
        <f t="shared" si="32"/>
        <v>0</v>
      </c>
      <c r="CZ14" s="134"/>
      <c r="DA14" s="135">
        <f t="shared" si="33"/>
        <v>0</v>
      </c>
      <c r="DB14" s="136">
        <f t="shared" si="34"/>
        <v>0</v>
      </c>
      <c r="DC14" s="136">
        <f>IF($Y14-SUMIF($BK$10:DB$10,DC$10,$BK14:DB14)&lt;ROUNDDOWN(CY14*DA14*1/2,0),$Y14-SUMIF($BK$10:DB$10,DC$10,$BK14:DB14),ROUNDDOWN(CY14*DA14*1/2,0))</f>
        <v>0</v>
      </c>
      <c r="DD14" s="136">
        <f t="shared" si="35"/>
        <v>0</v>
      </c>
      <c r="DE14" s="138">
        <f t="shared" si="36"/>
        <v>0</v>
      </c>
      <c r="DF14" s="134"/>
      <c r="DG14" s="135">
        <f t="shared" si="37"/>
        <v>0</v>
      </c>
      <c r="DH14" s="136">
        <f t="shared" si="38"/>
        <v>0</v>
      </c>
      <c r="DI14" s="136">
        <f>IF($Y14-SUMIF($BK$10:DH$10,DI$10,$BK14:DH14)&lt;ROUNDDOWN(DE14*DG14*1/2,0),$Y14-SUMIF($BK$10:DH$10,DI$10,$BK14:DH14),ROUNDDOWN(DE14*DG14*1/2,0))</f>
        <v>0</v>
      </c>
      <c r="DJ14" s="136">
        <f t="shared" si="39"/>
        <v>0</v>
      </c>
      <c r="DK14" s="124">
        <f t="shared" si="40"/>
        <v>0</v>
      </c>
      <c r="DL14" s="124">
        <f t="shared" si="0"/>
        <v>200000</v>
      </c>
      <c r="DM14" s="229">
        <f>SUM(BJ14,BP14,BV14,CB14,CH14,CN14,CT14,CZ14,DF14)</f>
        <v>0</v>
      </c>
      <c r="DO14" s="102" t="str">
        <f t="shared" si="41"/>
        <v/>
      </c>
      <c r="DP14" s="88" t="str">
        <f t="shared" si="42"/>
        <v>XXX</v>
      </c>
      <c r="DQ14" s="103" t="str">
        <f t="shared" si="43"/>
        <v/>
      </c>
    </row>
    <row r="15" spans="1:121" ht="26.25" customHeight="1">
      <c r="A15" s="110">
        <v>4</v>
      </c>
      <c r="B15" s="186"/>
      <c r="C15" s="186"/>
      <c r="D15" s="186"/>
      <c r="E15" s="186"/>
      <c r="F15" s="186"/>
      <c r="G15" s="186"/>
      <c r="H15" s="186"/>
      <c r="I15" s="187"/>
      <c r="J15" s="187"/>
      <c r="K15" s="187"/>
      <c r="L15" s="187"/>
      <c r="M15" s="188"/>
      <c r="N15" s="189"/>
      <c r="O15" s="120">
        <v>3</v>
      </c>
      <c r="P15" s="120"/>
      <c r="Q15" s="121" t="s">
        <v>134</v>
      </c>
      <c r="R15" s="121" t="s">
        <v>131</v>
      </c>
      <c r="S15" s="260"/>
      <c r="T15" s="122">
        <v>1.5</v>
      </c>
      <c r="U15" s="120" t="s">
        <v>84</v>
      </c>
      <c r="V15" s="123">
        <v>34000</v>
      </c>
      <c r="W15" s="124">
        <f>IFERROR(ROUNDDOWN(VLOOKUP($T15,$T$107:$X$111,MATCH($U15,$T$107:$X$107,0),FALSE)*$V15/2,-2),0)</f>
        <v>1055700</v>
      </c>
      <c r="X15" s="125">
        <v>0</v>
      </c>
      <c r="Y15" s="126">
        <f t="shared" si="44"/>
        <v>1055700</v>
      </c>
      <c r="Z15" s="123">
        <v>500000</v>
      </c>
      <c r="AA15" s="140"/>
      <c r="AB15" s="124">
        <f t="shared" ref="AB15:AB91" si="45">W15-Z15-X15</f>
        <v>555700</v>
      </c>
      <c r="AC15" s="184"/>
      <c r="AD15" s="129">
        <f t="shared" ref="AD15:AD91" si="46">X15+Z15+AB15</f>
        <v>1055700</v>
      </c>
      <c r="AE15" s="130">
        <f t="shared" si="3"/>
        <v>1055700</v>
      </c>
      <c r="AF15" s="131">
        <v>15</v>
      </c>
      <c r="AG15" s="131">
        <v>15</v>
      </c>
      <c r="AH15" s="131"/>
      <c r="AI15" s="131"/>
      <c r="AJ15" s="131">
        <v>15</v>
      </c>
      <c r="AK15" s="131"/>
      <c r="AL15" s="123">
        <v>30000</v>
      </c>
      <c r="AM15" s="124" cm="1">
        <f t="array" ref="AM15">IFERROR(ROUND(_xlfn.IFS($U15="Ａ重油",AL15*1,$U15="灯油",AL15*0.939,$U15="ＬＰガス",AL15*1.299,$U15="ＬＮＧ",AL15*1.56),1),0)</f>
        <v>38970</v>
      </c>
      <c r="AN15" s="123">
        <v>25000</v>
      </c>
      <c r="AO15" s="124" cm="1">
        <f t="array" ref="AO15">IFERROR(ROUND(_xlfn.IFS($U15="Ａ重油",AN15*1,$U15="灯油",AN15*0.939,$U15="ＬＰガス",AN15*1.299,$U15="ＬＮＧ",AN15*1.56),1),0)</f>
        <v>32475</v>
      </c>
      <c r="AP15" s="185" t="s">
        <v>136</v>
      </c>
      <c r="AQ15" s="185">
        <v>10000</v>
      </c>
      <c r="AR15" s="132">
        <v>13000</v>
      </c>
      <c r="AS15" s="181" t="s">
        <v>141</v>
      </c>
      <c r="AT15" s="185"/>
      <c r="AU15" s="239"/>
      <c r="AV15" s="185"/>
      <c r="AW15" s="185"/>
      <c r="AX15" s="239"/>
      <c r="AY15" s="185"/>
      <c r="AZ15" s="239"/>
      <c r="BA15" s="185"/>
      <c r="BB15" s="185"/>
      <c r="BC15" s="239"/>
      <c r="BD15" s="239"/>
      <c r="BE15" s="185"/>
      <c r="BF15" s="185"/>
      <c r="BG15" s="239"/>
      <c r="BH15" s="254"/>
      <c r="BI15" s="133">
        <f t="shared" si="4"/>
        <v>0</v>
      </c>
      <c r="BJ15" s="134"/>
      <c r="BK15" s="135">
        <f t="shared" si="5"/>
        <v>0</v>
      </c>
      <c r="BL15" s="136">
        <f t="shared" si="6"/>
        <v>0</v>
      </c>
      <c r="BM15" s="136">
        <f>IF($Y15-SUMIF($BK$10:BL$10,BM$10,$BK15:BL15)&lt;ROUNDDOWN(BI15*BK15*1/2,0),$Y15-SUMIF($BK$10:BL$10,BM$10,$BK15:BL15),ROUNDDOWN(BI15*BK15*1/2,0))</f>
        <v>0</v>
      </c>
      <c r="BN15" s="136">
        <f t="shared" si="7"/>
        <v>0</v>
      </c>
      <c r="BO15" s="137">
        <f t="shared" si="8"/>
        <v>0</v>
      </c>
      <c r="BP15" s="134"/>
      <c r="BQ15" s="135">
        <f t="shared" si="9"/>
        <v>0</v>
      </c>
      <c r="BR15" s="136">
        <f>SUM(BS15:BT15)</f>
        <v>0</v>
      </c>
      <c r="BS15" s="136">
        <f>IF($Y15-SUMIF($BK$10:BR$10,BS$10,$BK15:BR15)&lt;ROUNDDOWN(BO15*BQ15*1/2,0),$Y15-SUMIF($BK$10:BR$10,BS$10,$BK15:BR15),ROUNDDOWN(BO15*BQ15*1/2,0))</f>
        <v>0</v>
      </c>
      <c r="BT15" s="136">
        <f t="shared" si="11"/>
        <v>0</v>
      </c>
      <c r="BU15" s="137">
        <f t="shared" si="12"/>
        <v>0</v>
      </c>
      <c r="BV15" s="134"/>
      <c r="BW15" s="135">
        <f t="shared" si="13"/>
        <v>0</v>
      </c>
      <c r="BX15" s="136">
        <f t="shared" si="14"/>
        <v>0</v>
      </c>
      <c r="BY15" s="136">
        <f>IF($Y15-SUMIF($BK$10:BX$10,BY$10,$BK15:BX15)&lt;ROUNDDOWN(BU15*BW15*1/2,0),$Y15-SUMIF($BK$10:BX$10,BY$10,$BK15:BX15),ROUNDDOWN(BU15*BW15*1/2,0))</f>
        <v>0</v>
      </c>
      <c r="BZ15" s="136">
        <f t="shared" si="15"/>
        <v>0</v>
      </c>
      <c r="CA15" s="137">
        <f t="shared" si="16"/>
        <v>0</v>
      </c>
      <c r="CB15" s="134"/>
      <c r="CC15" s="135">
        <f t="shared" si="17"/>
        <v>0</v>
      </c>
      <c r="CD15" s="136">
        <f t="shared" si="18"/>
        <v>0</v>
      </c>
      <c r="CE15" s="136">
        <f>IF($Y15-SUMIF($BK$10:CD$10,CE$10,$BK15:CD15)&lt;ROUNDDOWN(CA15*CC15*1/2,0),$Y15-SUMIF($BK$10:CD$10,CE$10,$BK15:CD15),ROUNDDOWN(CA15*CC15*1/2,0))</f>
        <v>0</v>
      </c>
      <c r="CF15" s="136">
        <f t="shared" si="19"/>
        <v>0</v>
      </c>
      <c r="CG15" s="137">
        <f t="shared" si="20"/>
        <v>0</v>
      </c>
      <c r="CH15" s="134"/>
      <c r="CI15" s="135">
        <f t="shared" si="21"/>
        <v>0</v>
      </c>
      <c r="CJ15" s="136">
        <f t="shared" si="22"/>
        <v>0</v>
      </c>
      <c r="CK15" s="136">
        <f>IF($Y15-SUMIF($BK$10:CJ$10,CK$10,$BK15:CJ15)&lt;ROUNDDOWN(CG15*CI15*1/2,0),$Y15-SUMIF($BK$10:CJ$10,CK$10,$BK15:CJ15),ROUNDDOWN(CG15*CI15*1/2,0))</f>
        <v>0</v>
      </c>
      <c r="CL15" s="136">
        <f t="shared" si="23"/>
        <v>0</v>
      </c>
      <c r="CM15" s="138">
        <f t="shared" si="24"/>
        <v>0</v>
      </c>
      <c r="CN15" s="134"/>
      <c r="CO15" s="135">
        <f t="shared" si="25"/>
        <v>0</v>
      </c>
      <c r="CP15" s="136">
        <f t="shared" si="26"/>
        <v>0</v>
      </c>
      <c r="CQ15" s="136">
        <f>IF($Y15-SUMIF($BK$10:CP$10,CQ$10,$BK15:CP15)&lt;ROUNDDOWN(CM15*CO15*1/2,0),$Y15-SUMIF($BK$10:CP$10,CQ$10,$BK15:CP15),ROUNDDOWN(CM15*CO15*1/2,0))</f>
        <v>0</v>
      </c>
      <c r="CR15" s="136">
        <f t="shared" si="27"/>
        <v>0</v>
      </c>
      <c r="CS15" s="138">
        <f t="shared" si="28"/>
        <v>0</v>
      </c>
      <c r="CT15" s="134"/>
      <c r="CU15" s="135">
        <f t="shared" si="29"/>
        <v>0</v>
      </c>
      <c r="CV15" s="136">
        <f t="shared" si="30"/>
        <v>0</v>
      </c>
      <c r="CW15" s="136">
        <f>IF($Y15-SUMIF($BK$10:CV$10,CW$10,$BK15:CV15)&lt;ROUNDDOWN(CS15*CU15*1/2,0),$Y15-SUMIF($BK$10:CV$10,CW$10,$BK15:CV15),ROUNDDOWN(CS15*CU15*1/2,0))</f>
        <v>0</v>
      </c>
      <c r="CX15" s="136">
        <f t="shared" si="31"/>
        <v>0</v>
      </c>
      <c r="CY15" s="138">
        <f t="shared" si="32"/>
        <v>0</v>
      </c>
      <c r="CZ15" s="134"/>
      <c r="DA15" s="135">
        <f t="shared" si="33"/>
        <v>0</v>
      </c>
      <c r="DB15" s="136">
        <f t="shared" si="34"/>
        <v>0</v>
      </c>
      <c r="DC15" s="136">
        <f>IF($Y15-SUMIF($BK$10:DB$10,DC$10,$BK15:DB15)&lt;ROUNDDOWN(CY15*DA15*1/2,0),$Y15-SUMIF($BK$10:DB$10,DC$10,$BK15:DB15),ROUNDDOWN(CY15*DA15*1/2,0))</f>
        <v>0</v>
      </c>
      <c r="DD15" s="136">
        <f t="shared" si="35"/>
        <v>0</v>
      </c>
      <c r="DE15" s="138">
        <f t="shared" si="36"/>
        <v>0</v>
      </c>
      <c r="DF15" s="134"/>
      <c r="DG15" s="135">
        <f t="shared" si="37"/>
        <v>0</v>
      </c>
      <c r="DH15" s="136">
        <f t="shared" si="38"/>
        <v>0</v>
      </c>
      <c r="DI15" s="136">
        <f>IF($Y15-SUMIF($BK$10:DH$10,DI$10,$BK15:DH15)&lt;ROUNDDOWN(DE15*DG15*1/2,0),$Y15-SUMIF($BK$10:DH$10,DI$10,$BK15:DH15),ROUNDDOWN(DE15*DG15*1/2,0))</f>
        <v>0</v>
      </c>
      <c r="DJ15" s="136">
        <f t="shared" si="39"/>
        <v>0</v>
      </c>
      <c r="DK15" s="124">
        <f t="shared" si="40"/>
        <v>0</v>
      </c>
      <c r="DL15" s="124">
        <f t="shared" si="0"/>
        <v>500000</v>
      </c>
      <c r="DM15" s="229">
        <f t="shared" ref="DM15:DM78" si="47">SUM(BJ15,BP15,BV15,CB15,CH15,CN15,CT15,CZ15,DF15)</f>
        <v>0</v>
      </c>
      <c r="DO15" s="102" t="str">
        <f t="shared" si="41"/>
        <v/>
      </c>
      <c r="DP15" s="88" t="str">
        <f t="shared" si="42"/>
        <v>XXX</v>
      </c>
      <c r="DQ15" s="103" t="str">
        <f t="shared" si="43"/>
        <v/>
      </c>
    </row>
    <row r="16" spans="1:121" ht="26.25" customHeight="1">
      <c r="A16" s="110">
        <v>5</v>
      </c>
      <c r="B16" s="186"/>
      <c r="C16" s="186"/>
      <c r="D16" s="186"/>
      <c r="E16" s="186"/>
      <c r="F16" s="186"/>
      <c r="G16" s="186"/>
      <c r="H16" s="186"/>
      <c r="I16" s="187"/>
      <c r="J16" s="187"/>
      <c r="K16" s="187"/>
      <c r="L16" s="187"/>
      <c r="M16" s="188"/>
      <c r="N16" s="189"/>
      <c r="O16" s="120"/>
      <c r="P16" s="120"/>
      <c r="Q16" s="121"/>
      <c r="R16" s="121"/>
      <c r="S16" s="260"/>
      <c r="T16" s="122"/>
      <c r="U16" s="120"/>
      <c r="V16" s="123"/>
      <c r="W16" s="124">
        <f t="shared" si="1"/>
        <v>0</v>
      </c>
      <c r="X16" s="125">
        <v>0</v>
      </c>
      <c r="Y16" s="126">
        <f t="shared" si="44"/>
        <v>0</v>
      </c>
      <c r="Z16" s="123"/>
      <c r="AA16" s="140"/>
      <c r="AB16" s="124">
        <f t="shared" si="45"/>
        <v>0</v>
      </c>
      <c r="AC16" s="184"/>
      <c r="AD16" s="129">
        <f t="shared" si="46"/>
        <v>0</v>
      </c>
      <c r="AE16" s="130">
        <f t="shared" si="3"/>
        <v>0</v>
      </c>
      <c r="AF16" s="131"/>
      <c r="AG16" s="131"/>
      <c r="AH16" s="131"/>
      <c r="AI16" s="131"/>
      <c r="AJ16" s="131"/>
      <c r="AK16" s="131"/>
      <c r="AL16" s="123"/>
      <c r="AM16" s="124" cm="1">
        <f t="array" ref="AM16">IFERROR(ROUND(_xlfn.IFS($U16="Ａ重油",AL16*1,$U16="灯油",AL16*0.939,$U16="ＬＰガス",AL16*1.299,$U16="ＬＮＧ",AL16*1.56),1),0)</f>
        <v>0</v>
      </c>
      <c r="AN16" s="123"/>
      <c r="AO16" s="124" cm="1">
        <f t="array" ref="AO16">IFERROR(ROUND(_xlfn.IFS($U16="Ａ重油",AN16*1,$U16="灯油",AN16*0.939,$U16="ＬＰガス",AN16*1.299,$U16="ＬＮＧ",AN16*1.56),1),0)</f>
        <v>0</v>
      </c>
      <c r="AP16" s="185"/>
      <c r="AQ16" s="185"/>
      <c r="AR16" s="132"/>
      <c r="AS16" s="181"/>
      <c r="AT16" s="185"/>
      <c r="AU16" s="239"/>
      <c r="AV16" s="185"/>
      <c r="AW16" s="185"/>
      <c r="AX16" s="239"/>
      <c r="AY16" s="185"/>
      <c r="AZ16" s="239"/>
      <c r="BA16" s="185"/>
      <c r="BB16" s="185"/>
      <c r="BC16" s="239"/>
      <c r="BD16" s="239"/>
      <c r="BE16" s="185"/>
      <c r="BF16" s="185"/>
      <c r="BG16" s="239"/>
      <c r="BH16" s="254"/>
      <c r="BI16" s="133">
        <f t="shared" si="4"/>
        <v>0</v>
      </c>
      <c r="BJ16" s="134"/>
      <c r="BK16" s="135">
        <f t="shared" si="5"/>
        <v>0</v>
      </c>
      <c r="BL16" s="136">
        <f t="shared" si="6"/>
        <v>0</v>
      </c>
      <c r="BM16" s="136">
        <f>IF($Y16-SUMIF($BK$10:BL$10,BM$10,$BK16:BL16)&lt;ROUNDDOWN(BI16*BK16*1/2,0),$Y16-SUMIF($BK$10:BL$10,BM$10,$BK16:BL16),ROUNDDOWN(BI16*BK16*1/2,0))</f>
        <v>0</v>
      </c>
      <c r="BN16" s="136">
        <f t="shared" si="7"/>
        <v>0</v>
      </c>
      <c r="BO16" s="137">
        <f t="shared" si="8"/>
        <v>0</v>
      </c>
      <c r="BP16" s="134"/>
      <c r="BQ16" s="135">
        <f t="shared" si="9"/>
        <v>0</v>
      </c>
      <c r="BR16" s="136">
        <f t="shared" ref="BR16:BR19" si="48">SUM(BS16:BT16)</f>
        <v>0</v>
      </c>
      <c r="BS16" s="136">
        <f>IF($Y16-SUMIF($BK$10:BR$10,BS$10,$BK16:BR16)&lt;ROUNDDOWN(BO16*BQ16*1/2,0),$Y16-SUMIF($BK$10:BR$10,BS$10,$BK16:BR16),ROUNDDOWN(BO16*BQ16*1/2,0))</f>
        <v>0</v>
      </c>
      <c r="BT16" s="136">
        <f t="shared" si="11"/>
        <v>0</v>
      </c>
      <c r="BU16" s="137">
        <f t="shared" si="12"/>
        <v>0</v>
      </c>
      <c r="BV16" s="134"/>
      <c r="BW16" s="135">
        <f t="shared" si="13"/>
        <v>0</v>
      </c>
      <c r="BX16" s="136">
        <f t="shared" si="14"/>
        <v>0</v>
      </c>
      <c r="BY16" s="136">
        <f>IF($Y16-SUMIF($BK$10:BX$10,BY$10,$BK16:BX16)&lt;ROUNDDOWN(BU16*BW16*1/2,0),$Y16-SUMIF($BK$10:BX$10,BY$10,$BK16:BX16),ROUNDDOWN(BU16*BW16*1/2,0))</f>
        <v>0</v>
      </c>
      <c r="BZ16" s="136">
        <f t="shared" si="15"/>
        <v>0</v>
      </c>
      <c r="CA16" s="137">
        <f t="shared" si="16"/>
        <v>0</v>
      </c>
      <c r="CB16" s="134"/>
      <c r="CC16" s="135">
        <f t="shared" si="17"/>
        <v>0</v>
      </c>
      <c r="CD16" s="136">
        <f t="shared" si="18"/>
        <v>0</v>
      </c>
      <c r="CE16" s="136">
        <f>IF($Y16-SUMIF($BK$10:CD$10,CE$10,$BK16:CD16)&lt;ROUNDDOWN(CA16*CC16*1/2,0),$Y16-SUMIF($BK$10:CD$10,CE$10,$BK16:CD16),ROUNDDOWN(CA16*CC16*1/2,0))</f>
        <v>0</v>
      </c>
      <c r="CF16" s="136">
        <f t="shared" si="19"/>
        <v>0</v>
      </c>
      <c r="CG16" s="137">
        <f t="shared" si="20"/>
        <v>0</v>
      </c>
      <c r="CH16" s="134"/>
      <c r="CI16" s="135">
        <f t="shared" si="21"/>
        <v>0</v>
      </c>
      <c r="CJ16" s="136">
        <f t="shared" si="22"/>
        <v>0</v>
      </c>
      <c r="CK16" s="136">
        <f>IF($Y16-SUMIF($BK$10:CJ$10,CK$10,$BK16:CJ16)&lt;ROUNDDOWN(CG16*CI16*1/2,0),$Y16-SUMIF($BK$10:CJ$10,CK$10,$BK16:CJ16),ROUNDDOWN(CG16*CI16*1/2,0))</f>
        <v>0</v>
      </c>
      <c r="CL16" s="136">
        <f t="shared" si="23"/>
        <v>0</v>
      </c>
      <c r="CM16" s="138">
        <f t="shared" si="24"/>
        <v>0</v>
      </c>
      <c r="CN16" s="134"/>
      <c r="CO16" s="135">
        <f t="shared" si="25"/>
        <v>0</v>
      </c>
      <c r="CP16" s="136">
        <f t="shared" si="26"/>
        <v>0</v>
      </c>
      <c r="CQ16" s="136">
        <f>IF($Y16-SUMIF($BK$10:CP$10,CQ$10,$BK16:CP16)&lt;ROUNDDOWN(CM16*CO16*1/2,0),$Y16-SUMIF($BK$10:CP$10,CQ$10,$BK16:CP16),ROUNDDOWN(CM16*CO16*1/2,0))</f>
        <v>0</v>
      </c>
      <c r="CR16" s="136">
        <f t="shared" si="27"/>
        <v>0</v>
      </c>
      <c r="CS16" s="138">
        <f t="shared" si="28"/>
        <v>0</v>
      </c>
      <c r="CT16" s="134"/>
      <c r="CU16" s="135">
        <f t="shared" si="29"/>
        <v>0</v>
      </c>
      <c r="CV16" s="136">
        <f t="shared" si="30"/>
        <v>0</v>
      </c>
      <c r="CW16" s="136">
        <f>IF($Y16-SUMIF($BK$10:CV$10,CW$10,$BK16:CV16)&lt;ROUNDDOWN(CS16*CU16*1/2,0),$Y16-SUMIF($BK$10:CV$10,CW$10,$BK16:CV16),ROUNDDOWN(CS16*CU16*1/2,0))</f>
        <v>0</v>
      </c>
      <c r="CX16" s="136">
        <f t="shared" si="31"/>
        <v>0</v>
      </c>
      <c r="CY16" s="138">
        <f t="shared" si="32"/>
        <v>0</v>
      </c>
      <c r="CZ16" s="134"/>
      <c r="DA16" s="135">
        <f t="shared" si="33"/>
        <v>0</v>
      </c>
      <c r="DB16" s="136">
        <f t="shared" si="34"/>
        <v>0</v>
      </c>
      <c r="DC16" s="136">
        <f>IF($Y16-SUMIF($BK$10:DB$10,DC$10,$BK16:DB16)&lt;ROUNDDOWN(CY16*DA16*1/2,0),$Y16-SUMIF($BK$10:DB$10,DC$10,$BK16:DB16),ROUNDDOWN(CY16*DA16*1/2,0))</f>
        <v>0</v>
      </c>
      <c r="DD16" s="136">
        <f t="shared" si="35"/>
        <v>0</v>
      </c>
      <c r="DE16" s="138">
        <f t="shared" si="36"/>
        <v>0</v>
      </c>
      <c r="DF16" s="134"/>
      <c r="DG16" s="135">
        <f t="shared" si="37"/>
        <v>0</v>
      </c>
      <c r="DH16" s="136">
        <f t="shared" si="38"/>
        <v>0</v>
      </c>
      <c r="DI16" s="136">
        <f>IF($Y16-SUMIF($BK$10:DH$10,DI$10,$BK16:DH16)&lt;ROUNDDOWN(DE16*DG16*1/2,0),$Y16-SUMIF($BK$10:DH$10,DI$10,$BK16:DH16),ROUNDDOWN(DE16*DG16*1/2,0))</f>
        <v>0</v>
      </c>
      <c r="DJ16" s="136">
        <f t="shared" si="39"/>
        <v>0</v>
      </c>
      <c r="DK16" s="124">
        <f t="shared" si="40"/>
        <v>0</v>
      </c>
      <c r="DL16" s="124">
        <f t="shared" si="0"/>
        <v>0</v>
      </c>
      <c r="DM16" s="229">
        <f t="shared" si="47"/>
        <v>0</v>
      </c>
      <c r="DO16" s="102" t="str">
        <f>IF($V16&lt;=$AL16*1.2,"","XXX")</f>
        <v/>
      </c>
      <c r="DP16" s="88" t="str">
        <f t="shared" si="42"/>
        <v/>
      </c>
      <c r="DQ16" s="103" t="str">
        <f t="shared" si="43"/>
        <v/>
      </c>
    </row>
    <row r="17" spans="1:121" ht="26.25" customHeight="1">
      <c r="A17" s="110">
        <v>6</v>
      </c>
      <c r="B17" s="186"/>
      <c r="C17" s="186"/>
      <c r="D17" s="186"/>
      <c r="E17" s="186"/>
      <c r="F17" s="186"/>
      <c r="G17" s="186"/>
      <c r="H17" s="186"/>
      <c r="I17" s="187"/>
      <c r="J17" s="187"/>
      <c r="K17" s="187"/>
      <c r="L17" s="187"/>
      <c r="M17" s="188"/>
      <c r="N17" s="189"/>
      <c r="O17" s="120"/>
      <c r="P17" s="120"/>
      <c r="Q17" s="121"/>
      <c r="R17" s="121"/>
      <c r="S17" s="260"/>
      <c r="T17" s="122"/>
      <c r="U17" s="120"/>
      <c r="V17" s="123"/>
      <c r="W17" s="124">
        <f t="shared" si="1"/>
        <v>0</v>
      </c>
      <c r="X17" s="125">
        <v>0</v>
      </c>
      <c r="Y17" s="126">
        <f t="shared" si="44"/>
        <v>0</v>
      </c>
      <c r="Z17" s="123"/>
      <c r="AA17" s="140"/>
      <c r="AB17" s="124">
        <f t="shared" si="45"/>
        <v>0</v>
      </c>
      <c r="AC17" s="184"/>
      <c r="AD17" s="129">
        <f t="shared" si="46"/>
        <v>0</v>
      </c>
      <c r="AE17" s="130">
        <f t="shared" si="3"/>
        <v>0</v>
      </c>
      <c r="AF17" s="131"/>
      <c r="AG17" s="131"/>
      <c r="AH17" s="131"/>
      <c r="AI17" s="131"/>
      <c r="AJ17" s="131"/>
      <c r="AK17" s="131"/>
      <c r="AL17" s="123"/>
      <c r="AM17" s="124" cm="1">
        <f t="array" ref="AM17">IFERROR(ROUND(_xlfn.IFS($U17="Ａ重油",AL17*1,$U17="灯油",AL17*0.939,$U17="ＬＰガス",AL17*1.299,$U17="ＬＮＧ",AL17*1.56),1),0)</f>
        <v>0</v>
      </c>
      <c r="AN17" s="123"/>
      <c r="AO17" s="124" cm="1">
        <f t="array" ref="AO17">IFERROR(ROUND(_xlfn.IFS($U17="Ａ重油",AN17*1,$U17="灯油",AN17*0.939,$U17="ＬＰガス",AN17*1.299,$U17="ＬＮＧ",AN17*1.56),1),0)</f>
        <v>0</v>
      </c>
      <c r="AP17" s="123"/>
      <c r="AQ17" s="123"/>
      <c r="AR17" s="132"/>
      <c r="AS17" s="181"/>
      <c r="AT17" s="185"/>
      <c r="AU17" s="239"/>
      <c r="AV17" s="185"/>
      <c r="AW17" s="185"/>
      <c r="AX17" s="239"/>
      <c r="AY17" s="185"/>
      <c r="AZ17" s="239"/>
      <c r="BA17" s="185"/>
      <c r="BB17" s="185"/>
      <c r="BC17" s="239"/>
      <c r="BD17" s="239"/>
      <c r="BE17" s="185"/>
      <c r="BF17" s="185"/>
      <c r="BG17" s="239"/>
      <c r="BH17" s="254"/>
      <c r="BI17" s="133">
        <f t="shared" si="4"/>
        <v>0</v>
      </c>
      <c r="BJ17" s="134"/>
      <c r="BK17" s="135">
        <f t="shared" si="5"/>
        <v>0</v>
      </c>
      <c r="BL17" s="136">
        <f t="shared" si="6"/>
        <v>0</v>
      </c>
      <c r="BM17" s="136">
        <f>IF($Y17-SUMIF($BK$10:BL$10,BM$10,$BK17:BL17)&lt;ROUNDDOWN(BI17*BK17*1/2,0),$Y17-SUMIF($BK$10:BL$10,BM$10,$BK17:BL17),ROUNDDOWN(BI17*BK17*1/2,0))</f>
        <v>0</v>
      </c>
      <c r="BN17" s="136">
        <f t="shared" si="7"/>
        <v>0</v>
      </c>
      <c r="BO17" s="137">
        <f t="shared" si="8"/>
        <v>0</v>
      </c>
      <c r="BP17" s="134"/>
      <c r="BQ17" s="135">
        <f t="shared" si="9"/>
        <v>0</v>
      </c>
      <c r="BR17" s="136">
        <f t="shared" si="48"/>
        <v>0</v>
      </c>
      <c r="BS17" s="136">
        <f>IF($Y17-SUMIF($BK$10:BR$10,BS$10,$BK17:BR17)&lt;ROUNDDOWN(BO17*BQ17*1/2,0),$Y17-SUMIF($BK$10:BR$10,BS$10,$BK17:BR17),ROUNDDOWN(BO17*BQ17*1/2,0))</f>
        <v>0</v>
      </c>
      <c r="BT17" s="136">
        <f t="shared" si="11"/>
        <v>0</v>
      </c>
      <c r="BU17" s="137">
        <f t="shared" si="12"/>
        <v>0</v>
      </c>
      <c r="BV17" s="134"/>
      <c r="BW17" s="135">
        <f t="shared" si="13"/>
        <v>0</v>
      </c>
      <c r="BX17" s="136">
        <f t="shared" si="14"/>
        <v>0</v>
      </c>
      <c r="BY17" s="136">
        <f>IF($Y17-SUMIF($BK$10:BX$10,BY$10,$BK17:BX17)&lt;ROUNDDOWN(BU17*BW17*1/2,0),$Y17-SUMIF($BK$10:BX$10,BY$10,$BK17:BX17),ROUNDDOWN(BU17*BW17*1/2,0))</f>
        <v>0</v>
      </c>
      <c r="BZ17" s="136">
        <f t="shared" si="15"/>
        <v>0</v>
      </c>
      <c r="CA17" s="137">
        <f t="shared" si="16"/>
        <v>0</v>
      </c>
      <c r="CB17" s="134"/>
      <c r="CC17" s="135">
        <f t="shared" si="17"/>
        <v>0</v>
      </c>
      <c r="CD17" s="136">
        <f t="shared" si="18"/>
        <v>0</v>
      </c>
      <c r="CE17" s="136">
        <f>IF($Y17-SUMIF($BK$10:CD$10,CE$10,$BK17:CD17)&lt;ROUNDDOWN(CA17*CC17*1/2,0),$Y17-SUMIF($BK$10:CD$10,CE$10,$BK17:CD17),ROUNDDOWN(CA17*CC17*1/2,0))</f>
        <v>0</v>
      </c>
      <c r="CF17" s="136">
        <f t="shared" si="19"/>
        <v>0</v>
      </c>
      <c r="CG17" s="137">
        <f t="shared" si="20"/>
        <v>0</v>
      </c>
      <c r="CH17" s="134"/>
      <c r="CI17" s="135">
        <f t="shared" si="21"/>
        <v>0</v>
      </c>
      <c r="CJ17" s="136">
        <f t="shared" si="22"/>
        <v>0</v>
      </c>
      <c r="CK17" s="136">
        <f>IF($Y17-SUMIF($BK$10:CJ$10,CK$10,$BK17:CJ17)&lt;ROUNDDOWN(CG17*CI17*1/2,0),$Y17-SUMIF($BK$10:CJ$10,CK$10,$BK17:CJ17),ROUNDDOWN(CG17*CI17*1/2,0))</f>
        <v>0</v>
      </c>
      <c r="CL17" s="136">
        <f t="shared" si="23"/>
        <v>0</v>
      </c>
      <c r="CM17" s="138">
        <f t="shared" si="24"/>
        <v>0</v>
      </c>
      <c r="CN17" s="134"/>
      <c r="CO17" s="135">
        <f t="shared" si="25"/>
        <v>0</v>
      </c>
      <c r="CP17" s="136">
        <f t="shared" si="26"/>
        <v>0</v>
      </c>
      <c r="CQ17" s="136">
        <f>IF($Y17-SUMIF($BK$10:CP$10,CQ$10,$BK17:CP17)&lt;ROUNDDOWN(CM17*CO17*1/2,0),$Y17-SUMIF($BK$10:CP$10,CQ$10,$BK17:CP17),ROUNDDOWN(CM17*CO17*1/2,0))</f>
        <v>0</v>
      </c>
      <c r="CR17" s="136">
        <f t="shared" si="27"/>
        <v>0</v>
      </c>
      <c r="CS17" s="138">
        <f t="shared" si="28"/>
        <v>0</v>
      </c>
      <c r="CT17" s="134"/>
      <c r="CU17" s="135">
        <f t="shared" si="29"/>
        <v>0</v>
      </c>
      <c r="CV17" s="136">
        <f t="shared" si="30"/>
        <v>0</v>
      </c>
      <c r="CW17" s="136">
        <f>IF($Y17-SUMIF($BK$10:CV$10,CW$10,$BK17:CV17)&lt;ROUNDDOWN(CS17*CU17*1/2,0),$Y17-SUMIF($BK$10:CV$10,CW$10,$BK17:CV17),ROUNDDOWN(CS17*CU17*1/2,0))</f>
        <v>0</v>
      </c>
      <c r="CX17" s="136">
        <f t="shared" si="31"/>
        <v>0</v>
      </c>
      <c r="CY17" s="138">
        <f t="shared" si="32"/>
        <v>0</v>
      </c>
      <c r="CZ17" s="134"/>
      <c r="DA17" s="135">
        <f t="shared" si="33"/>
        <v>0</v>
      </c>
      <c r="DB17" s="136">
        <f t="shared" si="34"/>
        <v>0</v>
      </c>
      <c r="DC17" s="136">
        <f>IF($Y17-SUMIF($BK$10:DB$10,DC$10,$BK17:DB17)&lt;ROUNDDOWN(CY17*DA17*1/2,0),$Y17-SUMIF($BK$10:DB$10,DC$10,$BK17:DB17),ROUNDDOWN(CY17*DA17*1/2,0))</f>
        <v>0</v>
      </c>
      <c r="DD17" s="136">
        <f t="shared" si="35"/>
        <v>0</v>
      </c>
      <c r="DE17" s="138">
        <f t="shared" si="36"/>
        <v>0</v>
      </c>
      <c r="DF17" s="134"/>
      <c r="DG17" s="135">
        <f t="shared" si="37"/>
        <v>0</v>
      </c>
      <c r="DH17" s="136">
        <f t="shared" si="38"/>
        <v>0</v>
      </c>
      <c r="DI17" s="136">
        <f>IF($Y17-SUMIF($BK$10:DH$10,DI$10,$BK17:DH17)&lt;ROUNDDOWN(DE17*DG17*1/2,0),$Y17-SUMIF($BK$10:DH$10,DI$10,$BK17:DH17),ROUNDDOWN(DE17*DG17*1/2,0))</f>
        <v>0</v>
      </c>
      <c r="DJ17" s="136">
        <f t="shared" si="39"/>
        <v>0</v>
      </c>
      <c r="DK17" s="124">
        <f t="shared" si="40"/>
        <v>0</v>
      </c>
      <c r="DL17" s="124">
        <f t="shared" si="0"/>
        <v>0</v>
      </c>
      <c r="DM17" s="229">
        <f t="shared" si="47"/>
        <v>0</v>
      </c>
      <c r="DO17" s="102" t="str">
        <f t="shared" ref="DO17:DO92" si="49">IF($V17&lt;=$AL17*1.2,"","XXX")</f>
        <v/>
      </c>
      <c r="DP17" s="88" t="str">
        <f t="shared" si="42"/>
        <v/>
      </c>
      <c r="DQ17" s="103" t="str">
        <f t="shared" si="43"/>
        <v/>
      </c>
    </row>
    <row r="18" spans="1:121" ht="26.25" customHeight="1">
      <c r="A18" s="110">
        <v>7</v>
      </c>
      <c r="B18" s="186"/>
      <c r="C18" s="186"/>
      <c r="D18" s="186"/>
      <c r="E18" s="186"/>
      <c r="F18" s="186"/>
      <c r="G18" s="186"/>
      <c r="H18" s="186"/>
      <c r="I18" s="187"/>
      <c r="J18" s="187"/>
      <c r="K18" s="187"/>
      <c r="L18" s="187"/>
      <c r="M18" s="188"/>
      <c r="N18" s="189"/>
      <c r="O18" s="120"/>
      <c r="P18" s="120"/>
      <c r="Q18" s="121"/>
      <c r="R18" s="121"/>
      <c r="S18" s="260"/>
      <c r="T18" s="122"/>
      <c r="U18" s="120"/>
      <c r="V18" s="123"/>
      <c r="W18" s="124">
        <f t="shared" si="1"/>
        <v>0</v>
      </c>
      <c r="X18" s="125">
        <v>0</v>
      </c>
      <c r="Y18" s="126">
        <f t="shared" si="44"/>
        <v>0</v>
      </c>
      <c r="Z18" s="123"/>
      <c r="AA18" s="140"/>
      <c r="AB18" s="124">
        <f t="shared" si="45"/>
        <v>0</v>
      </c>
      <c r="AC18" s="184"/>
      <c r="AD18" s="129">
        <f t="shared" si="46"/>
        <v>0</v>
      </c>
      <c r="AE18" s="130">
        <f t="shared" si="3"/>
        <v>0</v>
      </c>
      <c r="AF18" s="131"/>
      <c r="AG18" s="131"/>
      <c r="AH18" s="131"/>
      <c r="AI18" s="131"/>
      <c r="AJ18" s="131"/>
      <c r="AK18" s="131"/>
      <c r="AL18" s="123"/>
      <c r="AM18" s="124" cm="1">
        <f t="array" ref="AM18">IFERROR(ROUND(_xlfn.IFS($U18="Ａ重油",AL18*1,$U18="灯油",AL18*0.939,$U18="ＬＰガス",AL18*1.299,$U18="ＬＮＧ",AL18*1.56),1),0)</f>
        <v>0</v>
      </c>
      <c r="AN18" s="123"/>
      <c r="AO18" s="124" cm="1">
        <f t="array" ref="AO18">IFERROR(ROUND(_xlfn.IFS($U18="Ａ重油",AN18*1,$U18="灯油",AN18*0.939,$U18="ＬＰガス",AN18*1.299,$U18="ＬＮＧ",AN18*1.56),1),0)</f>
        <v>0</v>
      </c>
      <c r="AP18" s="123"/>
      <c r="AQ18" s="123"/>
      <c r="AR18" s="132"/>
      <c r="AS18" s="181"/>
      <c r="AT18" s="185"/>
      <c r="AU18" s="239"/>
      <c r="AV18" s="185"/>
      <c r="AW18" s="185"/>
      <c r="AX18" s="239"/>
      <c r="AY18" s="185"/>
      <c r="AZ18" s="239"/>
      <c r="BA18" s="185"/>
      <c r="BB18" s="185"/>
      <c r="BC18" s="239"/>
      <c r="BD18" s="239"/>
      <c r="BE18" s="185"/>
      <c r="BF18" s="185"/>
      <c r="BG18" s="239"/>
      <c r="BH18" s="254"/>
      <c r="BI18" s="133">
        <f t="shared" si="4"/>
        <v>0</v>
      </c>
      <c r="BJ18" s="134"/>
      <c r="BK18" s="135">
        <f t="shared" si="5"/>
        <v>0</v>
      </c>
      <c r="BL18" s="136">
        <f t="shared" si="6"/>
        <v>0</v>
      </c>
      <c r="BM18" s="136">
        <f>IF($Y18-SUMIF($BK$10:BL$10,BM$10,$BK18:BL18)&lt;ROUNDDOWN(BI18*BK18*1/2,0),$Y18-SUMIF($BK$10:BL$10,BM$10,$BK18:BL18),ROUNDDOWN(BI18*BK18*1/2,0))</f>
        <v>0</v>
      </c>
      <c r="BN18" s="136">
        <f t="shared" si="7"/>
        <v>0</v>
      </c>
      <c r="BO18" s="137">
        <f t="shared" si="8"/>
        <v>0</v>
      </c>
      <c r="BP18" s="134"/>
      <c r="BQ18" s="135">
        <f t="shared" si="9"/>
        <v>0</v>
      </c>
      <c r="BR18" s="136">
        <f t="shared" si="48"/>
        <v>0</v>
      </c>
      <c r="BS18" s="136">
        <f>IF($Y18-SUMIF($BK$10:BR$10,BS$10,$BK18:BR18)&lt;ROUNDDOWN(BO18*BQ18*1/2,0),$Y18-SUMIF($BK$10:BR$10,BS$10,$BK18:BR18),ROUNDDOWN(BO18*BQ18*1/2,0))</f>
        <v>0</v>
      </c>
      <c r="BT18" s="136">
        <f t="shared" si="11"/>
        <v>0</v>
      </c>
      <c r="BU18" s="137">
        <f t="shared" si="12"/>
        <v>0</v>
      </c>
      <c r="BV18" s="134"/>
      <c r="BW18" s="135">
        <f t="shared" si="13"/>
        <v>0</v>
      </c>
      <c r="BX18" s="136">
        <f t="shared" si="14"/>
        <v>0</v>
      </c>
      <c r="BY18" s="136">
        <f>IF($Y18-SUMIF($BK$10:BX$10,BY$10,$BK18:BX18)&lt;ROUNDDOWN(BU18*BW18*1/2,0),$Y18-SUMIF($BK$10:BX$10,BY$10,$BK18:BX18),ROUNDDOWN(BU18*BW18*1/2,0))</f>
        <v>0</v>
      </c>
      <c r="BZ18" s="136">
        <f t="shared" si="15"/>
        <v>0</v>
      </c>
      <c r="CA18" s="137">
        <f t="shared" si="16"/>
        <v>0</v>
      </c>
      <c r="CB18" s="134"/>
      <c r="CC18" s="135">
        <f t="shared" si="17"/>
        <v>0</v>
      </c>
      <c r="CD18" s="136">
        <f t="shared" si="18"/>
        <v>0</v>
      </c>
      <c r="CE18" s="136">
        <f>IF($Y18-SUMIF($BK$10:CD$10,CE$10,$BK18:CD18)&lt;ROUNDDOWN(CA18*CC18*1/2,0),$Y18-SUMIF($BK$10:CD$10,CE$10,$BK18:CD18),ROUNDDOWN(CA18*CC18*1/2,0))</f>
        <v>0</v>
      </c>
      <c r="CF18" s="136">
        <f t="shared" si="19"/>
        <v>0</v>
      </c>
      <c r="CG18" s="137">
        <f t="shared" si="20"/>
        <v>0</v>
      </c>
      <c r="CH18" s="134"/>
      <c r="CI18" s="135">
        <f t="shared" si="21"/>
        <v>0</v>
      </c>
      <c r="CJ18" s="136">
        <f t="shared" si="22"/>
        <v>0</v>
      </c>
      <c r="CK18" s="136">
        <f>IF($Y18-SUMIF($BK$10:CJ$10,CK$10,$BK18:CJ18)&lt;ROUNDDOWN(CG18*CI18*1/2,0),$Y18-SUMIF($BK$10:CJ$10,CK$10,$BK18:CJ18),ROUNDDOWN(CG18*CI18*1/2,0))</f>
        <v>0</v>
      </c>
      <c r="CL18" s="136">
        <f t="shared" si="23"/>
        <v>0</v>
      </c>
      <c r="CM18" s="138">
        <f t="shared" si="24"/>
        <v>0</v>
      </c>
      <c r="CN18" s="134"/>
      <c r="CO18" s="135">
        <f t="shared" si="25"/>
        <v>0</v>
      </c>
      <c r="CP18" s="136">
        <f t="shared" si="26"/>
        <v>0</v>
      </c>
      <c r="CQ18" s="136">
        <f>IF($Y18-SUMIF($BK$10:CP$10,CQ$10,$BK18:CP18)&lt;ROUNDDOWN(CM18*CO18*1/2,0),$Y18-SUMIF($BK$10:CP$10,CQ$10,$BK18:CP18),ROUNDDOWN(CM18*CO18*1/2,0))</f>
        <v>0</v>
      </c>
      <c r="CR18" s="136">
        <f t="shared" si="27"/>
        <v>0</v>
      </c>
      <c r="CS18" s="138">
        <f t="shared" si="28"/>
        <v>0</v>
      </c>
      <c r="CT18" s="134"/>
      <c r="CU18" s="135">
        <f t="shared" si="29"/>
        <v>0</v>
      </c>
      <c r="CV18" s="136">
        <f t="shared" si="30"/>
        <v>0</v>
      </c>
      <c r="CW18" s="136">
        <f>IF($Y18-SUMIF($BK$10:CV$10,CW$10,$BK18:CV18)&lt;ROUNDDOWN(CS18*CU18*1/2,0),$Y18-SUMIF($BK$10:CV$10,CW$10,$BK18:CV18),ROUNDDOWN(CS18*CU18*1/2,0))</f>
        <v>0</v>
      </c>
      <c r="CX18" s="136">
        <f t="shared" si="31"/>
        <v>0</v>
      </c>
      <c r="CY18" s="138">
        <f t="shared" si="32"/>
        <v>0</v>
      </c>
      <c r="CZ18" s="134"/>
      <c r="DA18" s="135">
        <f t="shared" si="33"/>
        <v>0</v>
      </c>
      <c r="DB18" s="136">
        <f t="shared" si="34"/>
        <v>0</v>
      </c>
      <c r="DC18" s="136">
        <f>IF($Y18-SUMIF($BK$10:DB$10,DC$10,$BK18:DB18)&lt;ROUNDDOWN(CY18*DA18*1/2,0),$Y18-SUMIF($BK$10:DB$10,DC$10,$BK18:DB18),ROUNDDOWN(CY18*DA18*1/2,0))</f>
        <v>0</v>
      </c>
      <c r="DD18" s="136">
        <f t="shared" si="35"/>
        <v>0</v>
      </c>
      <c r="DE18" s="138">
        <f t="shared" si="36"/>
        <v>0</v>
      </c>
      <c r="DF18" s="134"/>
      <c r="DG18" s="135">
        <f t="shared" si="37"/>
        <v>0</v>
      </c>
      <c r="DH18" s="136">
        <f t="shared" si="38"/>
        <v>0</v>
      </c>
      <c r="DI18" s="136">
        <f>IF($Y18-SUMIF($BK$10:DH$10,DI$10,$BK18:DH18)&lt;ROUNDDOWN(DE18*DG18*1/2,0),$Y18-SUMIF($BK$10:DH$10,DI$10,$BK18:DH18),ROUNDDOWN(DE18*DG18*1/2,0))</f>
        <v>0</v>
      </c>
      <c r="DJ18" s="136">
        <f t="shared" si="39"/>
        <v>0</v>
      </c>
      <c r="DK18" s="124">
        <f t="shared" si="40"/>
        <v>0</v>
      </c>
      <c r="DL18" s="124">
        <f t="shared" si="0"/>
        <v>0</v>
      </c>
      <c r="DM18" s="229">
        <f t="shared" si="47"/>
        <v>0</v>
      </c>
      <c r="DO18" s="102" t="str">
        <f t="shared" si="49"/>
        <v/>
      </c>
      <c r="DP18" s="88" t="str">
        <f t="shared" si="42"/>
        <v/>
      </c>
      <c r="DQ18" s="103" t="str">
        <f t="shared" si="43"/>
        <v/>
      </c>
    </row>
    <row r="19" spans="1:121" ht="26.25" customHeight="1">
      <c r="A19" s="110">
        <v>8</v>
      </c>
      <c r="B19" s="186"/>
      <c r="C19" s="186"/>
      <c r="D19" s="186"/>
      <c r="E19" s="186"/>
      <c r="F19" s="186"/>
      <c r="G19" s="186"/>
      <c r="H19" s="186"/>
      <c r="I19" s="187"/>
      <c r="J19" s="187"/>
      <c r="K19" s="187"/>
      <c r="L19" s="187"/>
      <c r="M19" s="188"/>
      <c r="N19" s="189"/>
      <c r="O19" s="120"/>
      <c r="P19" s="120"/>
      <c r="Q19" s="121"/>
      <c r="R19" s="121"/>
      <c r="S19" s="260"/>
      <c r="T19" s="122"/>
      <c r="U19" s="120"/>
      <c r="V19" s="123"/>
      <c r="W19" s="124">
        <f t="shared" si="1"/>
        <v>0</v>
      </c>
      <c r="X19" s="125">
        <v>0</v>
      </c>
      <c r="Y19" s="126">
        <f t="shared" si="44"/>
        <v>0</v>
      </c>
      <c r="Z19" s="123"/>
      <c r="AA19" s="140"/>
      <c r="AB19" s="124">
        <f t="shared" si="45"/>
        <v>0</v>
      </c>
      <c r="AC19" s="184"/>
      <c r="AD19" s="129">
        <f t="shared" si="46"/>
        <v>0</v>
      </c>
      <c r="AE19" s="130">
        <f t="shared" si="3"/>
        <v>0</v>
      </c>
      <c r="AF19" s="131"/>
      <c r="AG19" s="131"/>
      <c r="AH19" s="131"/>
      <c r="AI19" s="131"/>
      <c r="AJ19" s="131"/>
      <c r="AK19" s="131"/>
      <c r="AL19" s="123"/>
      <c r="AM19" s="124" cm="1">
        <f t="array" ref="AM19">IFERROR(ROUND(_xlfn.IFS($U19="Ａ重油",AL19*1,$U19="灯油",AL19*0.939,$U19="ＬＰガス",AL19*1.299,$U19="ＬＮＧ",AL19*1.56),1),0)</f>
        <v>0</v>
      </c>
      <c r="AN19" s="123"/>
      <c r="AO19" s="124" cm="1">
        <f t="array" ref="AO19">IFERROR(ROUND(_xlfn.IFS($U19="Ａ重油",AN19*1,$U19="灯油",AN19*0.939,$U19="ＬＰガス",AN19*1.299,$U19="ＬＮＧ",AN19*1.56),1),0)</f>
        <v>0</v>
      </c>
      <c r="AP19" s="123"/>
      <c r="AQ19" s="123"/>
      <c r="AR19" s="132"/>
      <c r="AS19" s="181"/>
      <c r="AT19" s="185"/>
      <c r="AU19" s="239"/>
      <c r="AV19" s="185"/>
      <c r="AW19" s="185"/>
      <c r="AX19" s="239"/>
      <c r="AY19" s="185"/>
      <c r="AZ19" s="239"/>
      <c r="BA19" s="185"/>
      <c r="BB19" s="185"/>
      <c r="BC19" s="239"/>
      <c r="BD19" s="239"/>
      <c r="BE19" s="185"/>
      <c r="BF19" s="185"/>
      <c r="BG19" s="239"/>
      <c r="BH19" s="254"/>
      <c r="BI19" s="133">
        <f t="shared" si="4"/>
        <v>0</v>
      </c>
      <c r="BJ19" s="134"/>
      <c r="BK19" s="135">
        <f t="shared" si="5"/>
        <v>0</v>
      </c>
      <c r="BL19" s="136">
        <f t="shared" si="6"/>
        <v>0</v>
      </c>
      <c r="BM19" s="136">
        <f>IF($Y19-SUMIF($BK$10:BL$10,BM$10,$BK19:BL19)&lt;ROUNDDOWN(BI19*BK19*1/2,0),$Y19-SUMIF($BK$10:BL$10,BM$10,$BK19:BL19),ROUNDDOWN(BI19*BK19*1/2,0))</f>
        <v>0</v>
      </c>
      <c r="BN19" s="136">
        <f t="shared" si="7"/>
        <v>0</v>
      </c>
      <c r="BO19" s="137">
        <f t="shared" si="8"/>
        <v>0</v>
      </c>
      <c r="BP19" s="134"/>
      <c r="BQ19" s="135">
        <f t="shared" si="9"/>
        <v>0</v>
      </c>
      <c r="BR19" s="136">
        <f t="shared" si="48"/>
        <v>0</v>
      </c>
      <c r="BS19" s="136">
        <f>IF($Y19-SUMIF($BK$10:BR$10,BS$10,$BK19:BR19)&lt;ROUNDDOWN(BO19*BQ19*1/2,0),$Y19-SUMIF($BK$10:BR$10,BS$10,$BK19:BR19),ROUNDDOWN(BO19*BQ19*1/2,0))</f>
        <v>0</v>
      </c>
      <c r="BT19" s="136">
        <f t="shared" si="11"/>
        <v>0</v>
      </c>
      <c r="BU19" s="137">
        <f t="shared" si="12"/>
        <v>0</v>
      </c>
      <c r="BV19" s="134"/>
      <c r="BW19" s="135">
        <f t="shared" si="13"/>
        <v>0</v>
      </c>
      <c r="BX19" s="136">
        <f t="shared" si="14"/>
        <v>0</v>
      </c>
      <c r="BY19" s="136">
        <f>IF($Y19-SUMIF($BK$10:BX$10,BY$10,$BK19:BX19)&lt;ROUNDDOWN(BU19*BW19*1/2,0),$Y19-SUMIF($BK$10:BX$10,BY$10,$BK19:BX19),ROUNDDOWN(BU19*BW19*1/2,0))</f>
        <v>0</v>
      </c>
      <c r="BZ19" s="136">
        <f t="shared" si="15"/>
        <v>0</v>
      </c>
      <c r="CA19" s="137">
        <f t="shared" si="16"/>
        <v>0</v>
      </c>
      <c r="CB19" s="134"/>
      <c r="CC19" s="135">
        <f t="shared" si="17"/>
        <v>0</v>
      </c>
      <c r="CD19" s="136">
        <f t="shared" si="18"/>
        <v>0</v>
      </c>
      <c r="CE19" s="136">
        <f>IF($Y19-SUMIF($BK$10:CD$10,CE$10,$BK19:CD19)&lt;ROUNDDOWN(CA19*CC19*1/2,0),$Y19-SUMIF($BK$10:CD$10,CE$10,$BK19:CD19),ROUNDDOWN(CA19*CC19*1/2,0))</f>
        <v>0</v>
      </c>
      <c r="CF19" s="136">
        <f t="shared" si="19"/>
        <v>0</v>
      </c>
      <c r="CG19" s="137">
        <f t="shared" si="20"/>
        <v>0</v>
      </c>
      <c r="CH19" s="134"/>
      <c r="CI19" s="135">
        <f t="shared" si="21"/>
        <v>0</v>
      </c>
      <c r="CJ19" s="136">
        <f t="shared" si="22"/>
        <v>0</v>
      </c>
      <c r="CK19" s="136">
        <f>IF($Y19-SUMIF($BK$10:CJ$10,CK$10,$BK19:CJ19)&lt;ROUNDDOWN(CG19*CI19*1/2,0),$Y19-SUMIF($BK$10:CJ$10,CK$10,$BK19:CJ19),ROUNDDOWN(CG19*CI19*1/2,0))</f>
        <v>0</v>
      </c>
      <c r="CL19" s="136">
        <f t="shared" si="23"/>
        <v>0</v>
      </c>
      <c r="CM19" s="138">
        <f t="shared" si="24"/>
        <v>0</v>
      </c>
      <c r="CN19" s="134"/>
      <c r="CO19" s="135">
        <f t="shared" si="25"/>
        <v>0</v>
      </c>
      <c r="CP19" s="136">
        <f t="shared" si="26"/>
        <v>0</v>
      </c>
      <c r="CQ19" s="136">
        <f>IF($Y19-SUMIF($BK$10:CP$10,CQ$10,$BK19:CP19)&lt;ROUNDDOWN(CM19*CO19*1/2,0),$Y19-SUMIF($BK$10:CP$10,CQ$10,$BK19:CP19),ROUNDDOWN(CM19*CO19*1/2,0))</f>
        <v>0</v>
      </c>
      <c r="CR19" s="136">
        <f t="shared" si="27"/>
        <v>0</v>
      </c>
      <c r="CS19" s="138">
        <f t="shared" si="28"/>
        <v>0</v>
      </c>
      <c r="CT19" s="134"/>
      <c r="CU19" s="135">
        <f t="shared" si="29"/>
        <v>0</v>
      </c>
      <c r="CV19" s="136">
        <f t="shared" si="30"/>
        <v>0</v>
      </c>
      <c r="CW19" s="136">
        <f>IF($Y19-SUMIF($BK$10:CV$10,CW$10,$BK19:CV19)&lt;ROUNDDOWN(CS19*CU19*1/2,0),$Y19-SUMIF($BK$10:CV$10,CW$10,$BK19:CV19),ROUNDDOWN(CS19*CU19*1/2,0))</f>
        <v>0</v>
      </c>
      <c r="CX19" s="136">
        <f t="shared" si="31"/>
        <v>0</v>
      </c>
      <c r="CY19" s="138">
        <f t="shared" si="32"/>
        <v>0</v>
      </c>
      <c r="CZ19" s="134"/>
      <c r="DA19" s="135">
        <f t="shared" si="33"/>
        <v>0</v>
      </c>
      <c r="DB19" s="136">
        <f t="shared" si="34"/>
        <v>0</v>
      </c>
      <c r="DC19" s="136">
        <f>IF($Y19-SUMIF($BK$10:DB$10,DC$10,$BK19:DB19)&lt;ROUNDDOWN(CY19*DA19*1/2,0),$Y19-SUMIF($BK$10:DB$10,DC$10,$BK19:DB19),ROUNDDOWN(CY19*DA19*1/2,0))</f>
        <v>0</v>
      </c>
      <c r="DD19" s="136">
        <f t="shared" si="35"/>
        <v>0</v>
      </c>
      <c r="DE19" s="138">
        <f t="shared" si="36"/>
        <v>0</v>
      </c>
      <c r="DF19" s="134"/>
      <c r="DG19" s="135">
        <f t="shared" si="37"/>
        <v>0</v>
      </c>
      <c r="DH19" s="136">
        <f t="shared" si="38"/>
        <v>0</v>
      </c>
      <c r="DI19" s="136">
        <f>IF($Y19-SUMIF($BK$10:DH$10,DI$10,$BK19:DH19)&lt;ROUNDDOWN(DE19*DG19*1/2,0),$Y19-SUMIF($BK$10:DH$10,DI$10,$BK19:DH19),ROUNDDOWN(DE19*DG19*1/2,0))</f>
        <v>0</v>
      </c>
      <c r="DJ19" s="136">
        <f t="shared" si="39"/>
        <v>0</v>
      </c>
      <c r="DK19" s="124">
        <f>BM19+BS19+BY19+CE19+CK19+CQ19+CW19+DC19+DI19</f>
        <v>0</v>
      </c>
      <c r="DL19" s="124">
        <f t="shared" si="0"/>
        <v>0</v>
      </c>
      <c r="DM19" s="229">
        <f t="shared" si="47"/>
        <v>0</v>
      </c>
      <c r="DO19" s="102" t="str">
        <f t="shared" si="49"/>
        <v/>
      </c>
      <c r="DP19" s="88" t="str">
        <f t="shared" si="42"/>
        <v/>
      </c>
      <c r="DQ19" s="103" t="str">
        <f>IF($AN19&lt;=$AL19*0.85,"","XXX")</f>
        <v/>
      </c>
    </row>
    <row r="20" spans="1:121" ht="26.25" customHeight="1">
      <c r="A20" s="110">
        <v>9</v>
      </c>
      <c r="B20" s="186"/>
      <c r="C20" s="186"/>
      <c r="D20" s="186"/>
      <c r="E20" s="186"/>
      <c r="F20" s="186"/>
      <c r="G20" s="186"/>
      <c r="H20" s="186"/>
      <c r="I20" s="187"/>
      <c r="J20" s="187"/>
      <c r="K20" s="187"/>
      <c r="L20" s="187"/>
      <c r="M20" s="188"/>
      <c r="N20" s="189"/>
      <c r="O20" s="120"/>
      <c r="P20" s="120"/>
      <c r="Q20" s="121"/>
      <c r="R20" s="121"/>
      <c r="S20" s="260"/>
      <c r="T20" s="122"/>
      <c r="U20" s="120"/>
      <c r="V20" s="123"/>
      <c r="W20" s="124">
        <f t="shared" si="1"/>
        <v>0</v>
      </c>
      <c r="X20" s="125">
        <v>0</v>
      </c>
      <c r="Y20" s="126">
        <f t="shared" si="44"/>
        <v>0</v>
      </c>
      <c r="Z20" s="123"/>
      <c r="AA20" s="140"/>
      <c r="AB20" s="124">
        <f t="shared" si="45"/>
        <v>0</v>
      </c>
      <c r="AC20" s="184"/>
      <c r="AD20" s="129">
        <f t="shared" si="46"/>
        <v>0</v>
      </c>
      <c r="AE20" s="130">
        <f t="shared" si="3"/>
        <v>0</v>
      </c>
      <c r="AF20" s="131"/>
      <c r="AG20" s="131"/>
      <c r="AH20" s="131"/>
      <c r="AI20" s="131"/>
      <c r="AJ20" s="131"/>
      <c r="AK20" s="131"/>
      <c r="AL20" s="123"/>
      <c r="AM20" s="124" cm="1">
        <f t="array" ref="AM20">IFERROR(ROUND(_xlfn.IFS($U20="Ａ重油",AL20*1,$U20="灯油",AL20*0.939,$U20="ＬＰガス",AL20*1.299,$U20="ＬＮＧ",AL20*1.56),1),0)</f>
        <v>0</v>
      </c>
      <c r="AN20" s="123"/>
      <c r="AO20" s="124" cm="1">
        <f t="array" ref="AO20">IFERROR(ROUND(_xlfn.IFS($U20="Ａ重油",AN20*1,$U20="灯油",AN20*0.939,$U20="ＬＰガス",AN20*1.299,$U20="ＬＮＧ",AN20*1.56),1),0)</f>
        <v>0</v>
      </c>
      <c r="AP20" s="123"/>
      <c r="AQ20" s="123"/>
      <c r="AR20" s="132"/>
      <c r="AS20" s="181"/>
      <c r="AT20" s="185"/>
      <c r="AU20" s="239"/>
      <c r="AV20" s="185"/>
      <c r="AW20" s="185"/>
      <c r="AX20" s="239"/>
      <c r="AY20" s="185"/>
      <c r="AZ20" s="239"/>
      <c r="BA20" s="185"/>
      <c r="BB20" s="185"/>
      <c r="BC20" s="239"/>
      <c r="BD20" s="239"/>
      <c r="BE20" s="185"/>
      <c r="BF20" s="185"/>
      <c r="BG20" s="239"/>
      <c r="BH20" s="254"/>
      <c r="BI20" s="133">
        <f t="shared" si="4"/>
        <v>0</v>
      </c>
      <c r="BJ20" s="134"/>
      <c r="BK20" s="135">
        <f t="shared" si="5"/>
        <v>0</v>
      </c>
      <c r="BL20" s="136">
        <f t="shared" si="6"/>
        <v>0</v>
      </c>
      <c r="BM20" s="136">
        <f>IF($Y20-SUMIF($BK$10:BL$10,BM$10,$BK20:BL20)&lt;ROUNDDOWN(BI20*BK20*1/2,0),$Y20-SUMIF($BK$10:BL$10,BM$10,$BK20:BL20),ROUNDDOWN(BI20*BK20*1/2,0))</f>
        <v>0</v>
      </c>
      <c r="BN20" s="136">
        <f t="shared" si="7"/>
        <v>0</v>
      </c>
      <c r="BO20" s="137">
        <f t="shared" si="8"/>
        <v>0</v>
      </c>
      <c r="BP20" s="134"/>
      <c r="BQ20" s="135">
        <f t="shared" si="9"/>
        <v>0</v>
      </c>
      <c r="BR20" s="136">
        <f t="shared" ref="BR20:BR83" si="50">SUM(BS20:BT20)</f>
        <v>0</v>
      </c>
      <c r="BS20" s="136">
        <f>IF($Y20-SUMIF($BK$10:BR$10,BS$10,$BK20:BR20)&lt;ROUNDDOWN(BO20*BQ20*1/2,0),$Y20-SUMIF($BK$10:BR$10,BS$10,$BK20:BR20),ROUNDDOWN(BO20*BQ20*1/2,0))</f>
        <v>0</v>
      </c>
      <c r="BT20" s="136">
        <f t="shared" si="11"/>
        <v>0</v>
      </c>
      <c r="BU20" s="137">
        <f t="shared" si="12"/>
        <v>0</v>
      </c>
      <c r="BV20" s="134"/>
      <c r="BW20" s="135">
        <f t="shared" si="13"/>
        <v>0</v>
      </c>
      <c r="BX20" s="136">
        <f t="shared" ref="BX20:BX83" si="51">SUM(BY20:BZ20)</f>
        <v>0</v>
      </c>
      <c r="BY20" s="136">
        <f>IF($Y20-SUMIF($BK$10:BX$10,BY$10,$BK20:BX20)&lt;ROUNDDOWN(BU20*BW20*1/2,0),$Y20-SUMIF($BK$10:BX$10,BY$10,$BK20:BX20),ROUNDDOWN(BU20*BW20*1/2,0))</f>
        <v>0</v>
      </c>
      <c r="BZ20" s="136">
        <f t="shared" si="15"/>
        <v>0</v>
      </c>
      <c r="CA20" s="137">
        <f t="shared" si="16"/>
        <v>0</v>
      </c>
      <c r="CB20" s="134"/>
      <c r="CC20" s="135">
        <f t="shared" si="17"/>
        <v>0</v>
      </c>
      <c r="CD20" s="136">
        <f t="shared" ref="CD20:CD83" si="52">SUM(CE20:CF20)</f>
        <v>0</v>
      </c>
      <c r="CE20" s="136">
        <f>IF($Y20-SUMIF($BK$10:CD$10,CE$10,$BK20:CD20)&lt;ROUNDDOWN(CA20*CC20*1/2,0),$Y20-SUMIF($BK$10:CD$10,CE$10,$BK20:CD20),ROUNDDOWN(CA20*CC20*1/2,0))</f>
        <v>0</v>
      </c>
      <c r="CF20" s="136">
        <f t="shared" si="19"/>
        <v>0</v>
      </c>
      <c r="CG20" s="137">
        <f t="shared" si="20"/>
        <v>0</v>
      </c>
      <c r="CH20" s="134"/>
      <c r="CI20" s="135">
        <f t="shared" si="21"/>
        <v>0</v>
      </c>
      <c r="CJ20" s="136">
        <f>SUM(CK20:CL20)</f>
        <v>0</v>
      </c>
      <c r="CK20" s="136">
        <f>IF($Y20-SUMIF($BK$10:CJ$10,CK$10,$BK20:CJ20)&lt;ROUNDDOWN(CG20*CI20*1/2,0),$Y20-SUMIF($BK$10:CJ$10,CK$10,$BK20:CJ20),ROUNDDOWN(CG20*CI20*1/2,0))</f>
        <v>0</v>
      </c>
      <c r="CL20" s="136">
        <f t="shared" si="23"/>
        <v>0</v>
      </c>
      <c r="CM20" s="138">
        <f t="shared" si="24"/>
        <v>0</v>
      </c>
      <c r="CN20" s="134"/>
      <c r="CO20" s="135">
        <f t="shared" si="25"/>
        <v>0</v>
      </c>
      <c r="CP20" s="136">
        <f>SUM(CQ20:CR20)</f>
        <v>0</v>
      </c>
      <c r="CQ20" s="136">
        <f>IF($Y20-SUMIF($BK$10:CP$10,CQ$10,$BK20:CP20)&lt;ROUNDDOWN(CM20*CO20*1/2,0),$Y20-SUMIF($BK$10:CP$10,CQ$10,$BK20:CP20),ROUNDDOWN(CM20*CO20*1/2,0))</f>
        <v>0</v>
      </c>
      <c r="CR20" s="136">
        <f t="shared" si="27"/>
        <v>0</v>
      </c>
      <c r="CS20" s="138">
        <f t="shared" si="28"/>
        <v>0</v>
      </c>
      <c r="CT20" s="134"/>
      <c r="CU20" s="135">
        <f t="shared" si="29"/>
        <v>0</v>
      </c>
      <c r="CV20" s="136">
        <f>SUM(CW20:CX20)</f>
        <v>0</v>
      </c>
      <c r="CW20" s="136">
        <f>IF($Y20-SUMIF($BK$10:CV$10,CW$10,$BK20:CV20)&lt;ROUNDDOWN(CS20*CU20*1/2,0),$Y20-SUMIF($BK$10:CV$10,CW$10,$BK20:CV20),ROUNDDOWN(CS20*CU20*1/2,0))</f>
        <v>0</v>
      </c>
      <c r="CX20" s="136">
        <f t="shared" si="31"/>
        <v>0</v>
      </c>
      <c r="CY20" s="138">
        <f t="shared" si="32"/>
        <v>0</v>
      </c>
      <c r="CZ20" s="134"/>
      <c r="DA20" s="135">
        <f t="shared" si="33"/>
        <v>0</v>
      </c>
      <c r="DB20" s="136">
        <f>SUM(DC20:DD20)</f>
        <v>0</v>
      </c>
      <c r="DC20" s="136">
        <f>IF($Y20-SUMIF($BK$10:DB$10,DC$10,$BK20:DB20)&lt;ROUNDDOWN(CY20*DA20*1/2,0),$Y20-SUMIF($BK$10:DB$10,DC$10,$BK20:DB20),ROUNDDOWN(CY20*DA20*1/2,0))</f>
        <v>0</v>
      </c>
      <c r="DD20" s="136">
        <f t="shared" si="35"/>
        <v>0</v>
      </c>
      <c r="DE20" s="138">
        <f t="shared" si="36"/>
        <v>0</v>
      </c>
      <c r="DF20" s="134"/>
      <c r="DG20" s="135">
        <f t="shared" si="37"/>
        <v>0</v>
      </c>
      <c r="DH20" s="136">
        <f>SUM(DI20:DJ20)</f>
        <v>0</v>
      </c>
      <c r="DI20" s="136">
        <f>IF($Y20-SUMIF($BK$10:DH$10,DI$10,$BK20:DH20)&lt;ROUNDDOWN(DE20*DG20*1/2,0),$Y20-SUMIF($BK$10:DH$10,DI$10,$BK20:DH20),ROUNDDOWN(DE20*DG20*1/2,0))</f>
        <v>0</v>
      </c>
      <c r="DJ20" s="136">
        <f t="shared" si="39"/>
        <v>0</v>
      </c>
      <c r="DK20" s="124">
        <f t="shared" ref="DK20:DK83" si="53">BM20+BS20+BY20+CE20+CK20+CQ20+CW20+DC20+DI20</f>
        <v>0</v>
      </c>
      <c r="DL20" s="124">
        <f t="shared" si="0"/>
        <v>0</v>
      </c>
      <c r="DM20" s="229">
        <f t="shared" si="47"/>
        <v>0</v>
      </c>
      <c r="DO20" s="102" t="str">
        <f t="shared" si="49"/>
        <v/>
      </c>
      <c r="DP20" s="88" t="str">
        <f t="shared" si="42"/>
        <v/>
      </c>
      <c r="DQ20" s="103" t="str">
        <f t="shared" ref="DQ20:DQ83" si="54">IF($AN20&lt;=$AL20*0.85,"","XXX")</f>
        <v/>
      </c>
    </row>
    <row r="21" spans="1:121" ht="26.25" customHeight="1" thickBot="1">
      <c r="A21" s="110">
        <v>10</v>
      </c>
      <c r="B21" s="186"/>
      <c r="C21" s="186"/>
      <c r="D21" s="186"/>
      <c r="E21" s="186"/>
      <c r="F21" s="186"/>
      <c r="G21" s="186"/>
      <c r="H21" s="186"/>
      <c r="I21" s="187"/>
      <c r="J21" s="187"/>
      <c r="K21" s="187"/>
      <c r="L21" s="187"/>
      <c r="M21" s="188"/>
      <c r="N21" s="189"/>
      <c r="O21" s="120"/>
      <c r="P21" s="120"/>
      <c r="Q21" s="121"/>
      <c r="R21" s="121"/>
      <c r="S21" s="260"/>
      <c r="T21" s="122"/>
      <c r="U21" s="120"/>
      <c r="V21" s="123"/>
      <c r="W21" s="124">
        <f t="shared" si="1"/>
        <v>0</v>
      </c>
      <c r="X21" s="125">
        <v>0</v>
      </c>
      <c r="Y21" s="126">
        <f t="shared" si="44"/>
        <v>0</v>
      </c>
      <c r="Z21" s="123"/>
      <c r="AA21" s="140"/>
      <c r="AB21" s="124">
        <f t="shared" si="45"/>
        <v>0</v>
      </c>
      <c r="AC21" s="184"/>
      <c r="AD21" s="129">
        <f t="shared" si="46"/>
        <v>0</v>
      </c>
      <c r="AE21" s="130">
        <f t="shared" si="3"/>
        <v>0</v>
      </c>
      <c r="AF21" s="131"/>
      <c r="AG21" s="131"/>
      <c r="AH21" s="131"/>
      <c r="AI21" s="131"/>
      <c r="AJ21" s="131"/>
      <c r="AK21" s="131"/>
      <c r="AL21" s="123"/>
      <c r="AM21" s="124" cm="1">
        <f t="array" ref="AM21">IFERROR(ROUND(_xlfn.IFS($U21="Ａ重油",AL21*1,$U21="灯油",AL21*0.939,$U21="ＬＰガス",AL21*1.299,$U21="ＬＮＧ",AL21*1.56),1),0)</f>
        <v>0</v>
      </c>
      <c r="AN21" s="123"/>
      <c r="AO21" s="124" cm="1">
        <f t="array" ref="AO21">IFERROR(ROUND(_xlfn.IFS($U21="Ａ重油",AN21*1,$U21="灯油",AN21*0.939,$U21="ＬＰガス",AN21*1.299,$U21="ＬＮＧ",AN21*1.56),1),0)</f>
        <v>0</v>
      </c>
      <c r="AP21" s="123"/>
      <c r="AQ21" s="123"/>
      <c r="AR21" s="132"/>
      <c r="AS21" s="181"/>
      <c r="AT21" s="185"/>
      <c r="AU21" s="239"/>
      <c r="AV21" s="185"/>
      <c r="AW21" s="185"/>
      <c r="AX21" s="239"/>
      <c r="AY21" s="185"/>
      <c r="AZ21" s="239"/>
      <c r="BA21" s="185"/>
      <c r="BB21" s="185"/>
      <c r="BC21" s="239"/>
      <c r="BD21" s="239"/>
      <c r="BE21" s="185"/>
      <c r="BF21" s="185"/>
      <c r="BG21" s="239"/>
      <c r="BH21" s="254"/>
      <c r="BI21" s="133">
        <f t="shared" si="4"/>
        <v>0</v>
      </c>
      <c r="BJ21" s="134"/>
      <c r="BK21" s="135">
        <f t="shared" si="5"/>
        <v>0</v>
      </c>
      <c r="BL21" s="136">
        <f t="shared" si="6"/>
        <v>0</v>
      </c>
      <c r="BM21" s="136">
        <f>IF($Y21-SUMIF($BK$10:BL$10,BM$10,$BK21:BL21)&lt;ROUNDDOWN(BI21*BK21*1/2,0),$Y21-SUMIF($BK$10:BL$10,BM$10,$BK21:BL21),ROUNDDOWN(BI21*BK21*1/2,0))</f>
        <v>0</v>
      </c>
      <c r="BN21" s="136">
        <f t="shared" si="7"/>
        <v>0</v>
      </c>
      <c r="BO21" s="137">
        <f t="shared" si="8"/>
        <v>0</v>
      </c>
      <c r="BP21" s="134"/>
      <c r="BQ21" s="135">
        <f t="shared" si="9"/>
        <v>0</v>
      </c>
      <c r="BR21" s="136">
        <f t="shared" si="50"/>
        <v>0</v>
      </c>
      <c r="BS21" s="136">
        <f>IF($Y21-SUMIF($BK$10:BR$10,BS$10,$BK21:BR21)&lt;ROUNDDOWN(BO21*BQ21*1/2,0),$Y21-SUMIF($BK$10:BR$10,BS$10,$BK21:BR21),ROUNDDOWN(BO21*BQ21*1/2,0))</f>
        <v>0</v>
      </c>
      <c r="BT21" s="136">
        <f t="shared" si="11"/>
        <v>0</v>
      </c>
      <c r="BU21" s="137">
        <f t="shared" si="12"/>
        <v>0</v>
      </c>
      <c r="BV21" s="134"/>
      <c r="BW21" s="135">
        <f t="shared" si="13"/>
        <v>0</v>
      </c>
      <c r="BX21" s="136">
        <f t="shared" si="51"/>
        <v>0</v>
      </c>
      <c r="BY21" s="136">
        <f>IF($Y21-SUMIF($BK$10:BX$10,BY$10,$BK21:BX21)&lt;ROUNDDOWN(BU21*BW21*1/2,0),$Y21-SUMIF($BK$10:BX$10,BY$10,$BK21:BX21),ROUNDDOWN(BU21*BW21*1/2,0))</f>
        <v>0</v>
      </c>
      <c r="BZ21" s="136">
        <f t="shared" si="15"/>
        <v>0</v>
      </c>
      <c r="CA21" s="137">
        <f t="shared" si="16"/>
        <v>0</v>
      </c>
      <c r="CB21" s="134"/>
      <c r="CC21" s="135">
        <f t="shared" si="17"/>
        <v>0</v>
      </c>
      <c r="CD21" s="136">
        <f t="shared" si="52"/>
        <v>0</v>
      </c>
      <c r="CE21" s="136">
        <f>IF($Y21-SUMIF($BK$10:CD$10,CE$10,$BK21:CD21)&lt;ROUNDDOWN(CA21*CC21*1/2,0),$Y21-SUMIF($BK$10:CD$10,CE$10,$BK21:CD21),ROUNDDOWN(CA21*CC21*1/2,0))</f>
        <v>0</v>
      </c>
      <c r="CF21" s="136">
        <f t="shared" si="19"/>
        <v>0</v>
      </c>
      <c r="CG21" s="137">
        <f t="shared" si="20"/>
        <v>0</v>
      </c>
      <c r="CH21" s="134"/>
      <c r="CI21" s="135">
        <f t="shared" si="21"/>
        <v>0</v>
      </c>
      <c r="CJ21" s="136">
        <f t="shared" ref="CJ21:CJ84" si="55">SUM(CK21:CL21)</f>
        <v>0</v>
      </c>
      <c r="CK21" s="136">
        <f>IF($Y21-SUMIF($BK$10:CJ$10,CK$10,$BK21:CJ21)&lt;ROUNDDOWN(CG21*CI21*1/2,0),$Y21-SUMIF($BK$10:CJ$10,CK$10,$BK21:CJ21),ROUNDDOWN(CG21*CI21*1/2,0))</f>
        <v>0</v>
      </c>
      <c r="CL21" s="136">
        <f t="shared" si="23"/>
        <v>0</v>
      </c>
      <c r="CM21" s="138">
        <f t="shared" si="24"/>
        <v>0</v>
      </c>
      <c r="CN21" s="134"/>
      <c r="CO21" s="135">
        <f t="shared" si="25"/>
        <v>0</v>
      </c>
      <c r="CP21" s="136">
        <f t="shared" ref="CP21:CP84" si="56">SUM(CQ21:CR21)</f>
        <v>0</v>
      </c>
      <c r="CQ21" s="136">
        <f>IF($Y21-SUMIF($BK$10:CP$10,CQ$10,$BK21:CP21)&lt;ROUNDDOWN(CM21*CO21*1/2,0),$Y21-SUMIF($BK$10:CP$10,CQ$10,$BK21:CP21),ROUNDDOWN(CM21*CO21*1/2,0))</f>
        <v>0</v>
      </c>
      <c r="CR21" s="136">
        <f t="shared" si="27"/>
        <v>0</v>
      </c>
      <c r="CS21" s="138">
        <f t="shared" si="28"/>
        <v>0</v>
      </c>
      <c r="CT21" s="134"/>
      <c r="CU21" s="135">
        <f t="shared" si="29"/>
        <v>0</v>
      </c>
      <c r="CV21" s="136">
        <f t="shared" ref="CV21:CV84" si="57">SUM(CW21:CX21)</f>
        <v>0</v>
      </c>
      <c r="CW21" s="136">
        <f>IF($Y21-SUMIF($BK$10:CV$10,CW$10,$BK21:CV21)&lt;ROUNDDOWN(CS21*CU21*1/2,0),$Y21-SUMIF($BK$10:CV$10,CW$10,$BK21:CV21),ROUNDDOWN(CS21*CU21*1/2,0))</f>
        <v>0</v>
      </c>
      <c r="CX21" s="136">
        <f t="shared" si="31"/>
        <v>0</v>
      </c>
      <c r="CY21" s="138">
        <f t="shared" si="32"/>
        <v>0</v>
      </c>
      <c r="CZ21" s="134"/>
      <c r="DA21" s="135">
        <f t="shared" si="33"/>
        <v>0</v>
      </c>
      <c r="DB21" s="136">
        <f t="shared" ref="DB21:DB84" si="58">SUM(DC21:DD21)</f>
        <v>0</v>
      </c>
      <c r="DC21" s="136">
        <f>IF($Y21-SUMIF($BK$10:DB$10,DC$10,$BK21:DB21)&lt;ROUNDDOWN(CY21*DA21*1/2,0),$Y21-SUMIF($BK$10:DB$10,DC$10,$BK21:DB21),ROUNDDOWN(CY21*DA21*1/2,0))</f>
        <v>0</v>
      </c>
      <c r="DD21" s="136">
        <f t="shared" si="35"/>
        <v>0</v>
      </c>
      <c r="DE21" s="138">
        <f t="shared" si="36"/>
        <v>0</v>
      </c>
      <c r="DF21" s="134"/>
      <c r="DG21" s="135">
        <f t="shared" si="37"/>
        <v>0</v>
      </c>
      <c r="DH21" s="136">
        <f t="shared" ref="DH21:DH84" si="59">SUM(DI21:DJ21)</f>
        <v>0</v>
      </c>
      <c r="DI21" s="136">
        <f>IF($Y21-SUMIF($BK$10:DH$10,DI$10,$BK21:DH21)&lt;ROUNDDOWN(DE21*DG21*1/2,0),$Y21-SUMIF($BK$10:DH$10,DI$10,$BK21:DH21),ROUNDDOWN(DE21*DG21*1/2,0))</f>
        <v>0</v>
      </c>
      <c r="DJ21" s="136">
        <f t="shared" si="39"/>
        <v>0</v>
      </c>
      <c r="DK21" s="124">
        <f t="shared" si="53"/>
        <v>0</v>
      </c>
      <c r="DL21" s="124">
        <f t="shared" si="0"/>
        <v>0</v>
      </c>
      <c r="DM21" s="229">
        <f t="shared" si="47"/>
        <v>0</v>
      </c>
      <c r="DO21" s="102" t="str">
        <f t="shared" si="49"/>
        <v/>
      </c>
      <c r="DP21" s="88" t="str">
        <f t="shared" si="42"/>
        <v/>
      </c>
      <c r="DQ21" s="103" t="str">
        <f t="shared" si="54"/>
        <v/>
      </c>
    </row>
    <row r="22" spans="1:121" ht="26.25" hidden="1" customHeight="1">
      <c r="A22" s="110">
        <v>11</v>
      </c>
      <c r="B22" s="186"/>
      <c r="C22" s="186"/>
      <c r="D22" s="186"/>
      <c r="E22" s="186"/>
      <c r="F22" s="186"/>
      <c r="G22" s="186"/>
      <c r="H22" s="186"/>
      <c r="I22" s="187"/>
      <c r="J22" s="187"/>
      <c r="K22" s="187"/>
      <c r="L22" s="187"/>
      <c r="M22" s="188"/>
      <c r="N22" s="189"/>
      <c r="O22" s="120"/>
      <c r="P22" s="120"/>
      <c r="Q22" s="121"/>
      <c r="R22" s="121"/>
      <c r="S22" s="260"/>
      <c r="T22" s="122"/>
      <c r="U22" s="120"/>
      <c r="V22" s="123"/>
      <c r="W22" s="124">
        <f t="shared" si="1"/>
        <v>0</v>
      </c>
      <c r="X22" s="125">
        <v>0</v>
      </c>
      <c r="Y22" s="126">
        <f t="shared" si="44"/>
        <v>0</v>
      </c>
      <c r="Z22" s="123"/>
      <c r="AA22" s="140"/>
      <c r="AB22" s="124">
        <f t="shared" si="45"/>
        <v>0</v>
      </c>
      <c r="AC22" s="184"/>
      <c r="AD22" s="129">
        <f t="shared" si="46"/>
        <v>0</v>
      </c>
      <c r="AE22" s="130">
        <f t="shared" si="3"/>
        <v>0</v>
      </c>
      <c r="AF22" s="131"/>
      <c r="AG22" s="131"/>
      <c r="AH22" s="131"/>
      <c r="AI22" s="131"/>
      <c r="AJ22" s="131"/>
      <c r="AK22" s="131"/>
      <c r="AL22" s="123"/>
      <c r="AM22" s="124" cm="1">
        <f t="array" ref="AM22">IFERROR(ROUND(_xlfn.IFS($U22="Ａ重油",AL22*1,$U22="灯油",AL22*0.939,$U22="ＬＰガス",AL22*1.299,$U22="ＬＮＧ",AL22*1.56),1),0)</f>
        <v>0</v>
      </c>
      <c r="AN22" s="123"/>
      <c r="AO22" s="124" cm="1">
        <f t="array" ref="AO22">IFERROR(ROUND(_xlfn.IFS($U22="Ａ重油",AN22*1,$U22="灯油",AN22*0.939,$U22="ＬＰガス",AN22*1.299,$U22="ＬＮＧ",AN22*1.56),1),0)</f>
        <v>0</v>
      </c>
      <c r="AP22" s="123"/>
      <c r="AQ22" s="123"/>
      <c r="AR22" s="132"/>
      <c r="AS22" s="183"/>
      <c r="AT22" s="185"/>
      <c r="AU22" s="239"/>
      <c r="AV22" s="185"/>
      <c r="AW22" s="185"/>
      <c r="AX22" s="239"/>
      <c r="AY22" s="185"/>
      <c r="AZ22" s="239"/>
      <c r="BA22" s="185"/>
      <c r="BB22" s="185"/>
      <c r="BC22" s="239"/>
      <c r="BD22" s="239"/>
      <c r="BE22" s="185"/>
      <c r="BF22" s="185"/>
      <c r="BG22" s="239"/>
      <c r="BH22" s="254"/>
      <c r="BI22" s="133">
        <f t="shared" si="4"/>
        <v>0</v>
      </c>
      <c r="BJ22" s="134"/>
      <c r="BK22" s="135">
        <f t="shared" si="5"/>
        <v>0</v>
      </c>
      <c r="BL22" s="136">
        <f t="shared" si="6"/>
        <v>0</v>
      </c>
      <c r="BM22" s="136">
        <f>IF($Y22-SUMIF($BK$10:BL$10,BM$10,$BK22:BL22)&lt;ROUNDDOWN(BI22*BK22*1/2,0),$Y22-SUMIF($BK$10:BL$10,BM$10,$BK22:BL22),ROUNDDOWN(BI22*BK22*1/2,0))</f>
        <v>0</v>
      </c>
      <c r="BN22" s="136">
        <f t="shared" si="7"/>
        <v>0</v>
      </c>
      <c r="BO22" s="137">
        <f t="shared" si="8"/>
        <v>0</v>
      </c>
      <c r="BP22" s="134"/>
      <c r="BQ22" s="135">
        <f t="shared" si="9"/>
        <v>0</v>
      </c>
      <c r="BR22" s="136">
        <f t="shared" si="50"/>
        <v>0</v>
      </c>
      <c r="BS22" s="136">
        <f>IF($Y22-SUMIF($BK$10:BR$10,BS$10,$BK22:BR22)&lt;ROUNDDOWN(BO22*BQ22*1/2,0),$Y22-SUMIF($BK$10:BR$10,BS$10,$BK22:BR22),ROUNDDOWN(BO22*BQ22*1/2,0))</f>
        <v>0</v>
      </c>
      <c r="BT22" s="136">
        <f t="shared" si="11"/>
        <v>0</v>
      </c>
      <c r="BU22" s="137">
        <f t="shared" si="12"/>
        <v>0</v>
      </c>
      <c r="BV22" s="134"/>
      <c r="BW22" s="135">
        <f t="shared" si="13"/>
        <v>0</v>
      </c>
      <c r="BX22" s="136">
        <f t="shared" si="51"/>
        <v>0</v>
      </c>
      <c r="BY22" s="136">
        <f>IF($Y22-SUMIF($BK$10:BX$10,BY$10,$BK22:BX22)&lt;ROUNDDOWN(BU22*BW22*1/2,0),$Y22-SUMIF($BK$10:BX$10,BY$10,$BK22:BX22),ROUNDDOWN(BU22*BW22*1/2,0))</f>
        <v>0</v>
      </c>
      <c r="BZ22" s="136">
        <f t="shared" si="15"/>
        <v>0</v>
      </c>
      <c r="CA22" s="137">
        <f t="shared" si="16"/>
        <v>0</v>
      </c>
      <c r="CB22" s="134"/>
      <c r="CC22" s="135">
        <f t="shared" si="17"/>
        <v>0</v>
      </c>
      <c r="CD22" s="136">
        <f t="shared" si="52"/>
        <v>0</v>
      </c>
      <c r="CE22" s="136">
        <f>IF($Y22-SUMIF($BK$10:CD$10,CE$10,$BK22:CD22)&lt;ROUNDDOWN(CA22*CC22*1/2,0),$Y22-SUMIF($BK$10:CD$10,CE$10,$BK22:CD22),ROUNDDOWN(CA22*CC22*1/2,0))</f>
        <v>0</v>
      </c>
      <c r="CF22" s="136">
        <f t="shared" si="19"/>
        <v>0</v>
      </c>
      <c r="CG22" s="137">
        <f t="shared" si="20"/>
        <v>0</v>
      </c>
      <c r="CH22" s="134"/>
      <c r="CI22" s="135">
        <f t="shared" si="21"/>
        <v>0</v>
      </c>
      <c r="CJ22" s="136">
        <f t="shared" si="55"/>
        <v>0</v>
      </c>
      <c r="CK22" s="136">
        <f>IF($Y22-SUMIF($BK$10:CJ$10,CK$10,$BK22:CJ22)&lt;ROUNDDOWN(CG22*CI22*1/2,0),$Y22-SUMIF($BK$10:CJ$10,CK$10,$BK22:CJ22),ROUNDDOWN(CG22*CI22*1/2,0))</f>
        <v>0</v>
      </c>
      <c r="CL22" s="136">
        <f t="shared" si="23"/>
        <v>0</v>
      </c>
      <c r="CM22" s="138">
        <f t="shared" si="24"/>
        <v>0</v>
      </c>
      <c r="CN22" s="134"/>
      <c r="CO22" s="135">
        <f t="shared" si="25"/>
        <v>0</v>
      </c>
      <c r="CP22" s="136">
        <f t="shared" si="56"/>
        <v>0</v>
      </c>
      <c r="CQ22" s="136">
        <f>IF($Y22-SUMIF($BK$10:CP$10,CQ$10,$BK22:CP22)&lt;ROUNDDOWN(CM22*CO22*1/2,0),$Y22-SUMIF($BK$10:CP$10,CQ$10,$BK22:CP22),ROUNDDOWN(CM22*CO22*1/2,0))</f>
        <v>0</v>
      </c>
      <c r="CR22" s="136">
        <f t="shared" si="27"/>
        <v>0</v>
      </c>
      <c r="CS22" s="138">
        <f t="shared" si="28"/>
        <v>0</v>
      </c>
      <c r="CT22" s="134"/>
      <c r="CU22" s="135">
        <f t="shared" si="29"/>
        <v>0</v>
      </c>
      <c r="CV22" s="136">
        <f t="shared" si="57"/>
        <v>0</v>
      </c>
      <c r="CW22" s="136">
        <f>IF($Y22-SUMIF($BK$10:CV$10,CW$10,$BK22:CV22)&lt;ROUNDDOWN(CS22*CU22*1/2,0),$Y22-SUMIF($BK$10:CV$10,CW$10,$BK22:CV22),ROUNDDOWN(CS22*CU22*1/2,0))</f>
        <v>0</v>
      </c>
      <c r="CX22" s="136">
        <f t="shared" si="31"/>
        <v>0</v>
      </c>
      <c r="CY22" s="138">
        <f t="shared" si="32"/>
        <v>0</v>
      </c>
      <c r="CZ22" s="134"/>
      <c r="DA22" s="135">
        <f t="shared" si="33"/>
        <v>0</v>
      </c>
      <c r="DB22" s="136">
        <f t="shared" si="58"/>
        <v>0</v>
      </c>
      <c r="DC22" s="136">
        <f>IF($Y22-SUMIF($BK$10:DB$10,DC$10,$BK22:DB22)&lt;ROUNDDOWN(CY22*DA22*1/2,0),$Y22-SUMIF($BK$10:DB$10,DC$10,$BK22:DB22),ROUNDDOWN(CY22*DA22*1/2,0))</f>
        <v>0</v>
      </c>
      <c r="DD22" s="136">
        <f t="shared" si="35"/>
        <v>0</v>
      </c>
      <c r="DE22" s="138">
        <f t="shared" si="36"/>
        <v>0</v>
      </c>
      <c r="DF22" s="134"/>
      <c r="DG22" s="135">
        <f t="shared" si="37"/>
        <v>0</v>
      </c>
      <c r="DH22" s="136">
        <f t="shared" si="59"/>
        <v>0</v>
      </c>
      <c r="DI22" s="136">
        <f>IF($Y22-SUMIF($BK$10:DH$10,DI$10,$BK22:DH22)&lt;ROUNDDOWN(DE22*DG22*1/2,0),$Y22-SUMIF($BK$10:DH$10,DI$10,$BK22:DH22),ROUNDDOWN(DE22*DG22*1/2,0))</f>
        <v>0</v>
      </c>
      <c r="DJ22" s="136">
        <f t="shared" si="39"/>
        <v>0</v>
      </c>
      <c r="DK22" s="124">
        <f t="shared" si="53"/>
        <v>0</v>
      </c>
      <c r="DL22" s="124">
        <f t="shared" si="0"/>
        <v>0</v>
      </c>
      <c r="DM22" s="229">
        <f t="shared" si="47"/>
        <v>0</v>
      </c>
      <c r="DO22" s="102" t="str">
        <f t="shared" si="49"/>
        <v/>
      </c>
      <c r="DP22" s="88" t="str">
        <f t="shared" si="42"/>
        <v/>
      </c>
      <c r="DQ22" s="103" t="str">
        <f t="shared" si="54"/>
        <v/>
      </c>
    </row>
    <row r="23" spans="1:121" ht="26.25" hidden="1" customHeight="1">
      <c r="A23" s="110">
        <v>12</v>
      </c>
      <c r="B23" s="186"/>
      <c r="C23" s="186"/>
      <c r="D23" s="186"/>
      <c r="E23" s="186"/>
      <c r="F23" s="186"/>
      <c r="G23" s="186"/>
      <c r="H23" s="186"/>
      <c r="I23" s="187"/>
      <c r="J23" s="187"/>
      <c r="K23" s="187"/>
      <c r="L23" s="187"/>
      <c r="M23" s="188"/>
      <c r="N23" s="189"/>
      <c r="O23" s="120"/>
      <c r="P23" s="120"/>
      <c r="Q23" s="121"/>
      <c r="R23" s="121"/>
      <c r="S23" s="260"/>
      <c r="T23" s="122"/>
      <c r="U23" s="120"/>
      <c r="V23" s="123"/>
      <c r="W23" s="124">
        <f t="shared" si="1"/>
        <v>0</v>
      </c>
      <c r="X23" s="125">
        <v>0</v>
      </c>
      <c r="Y23" s="126">
        <f t="shared" si="44"/>
        <v>0</v>
      </c>
      <c r="Z23" s="123"/>
      <c r="AA23" s="140"/>
      <c r="AB23" s="124">
        <f t="shared" si="45"/>
        <v>0</v>
      </c>
      <c r="AC23" s="184"/>
      <c r="AD23" s="129">
        <f t="shared" si="46"/>
        <v>0</v>
      </c>
      <c r="AE23" s="130">
        <f t="shared" si="3"/>
        <v>0</v>
      </c>
      <c r="AF23" s="131"/>
      <c r="AG23" s="131"/>
      <c r="AH23" s="131"/>
      <c r="AI23" s="131"/>
      <c r="AJ23" s="131"/>
      <c r="AK23" s="131"/>
      <c r="AL23" s="123"/>
      <c r="AM23" s="124" cm="1">
        <f t="array" ref="AM23">IFERROR(ROUND(_xlfn.IFS($U23="Ａ重油",AL23*1,$U23="灯油",AL23*0.939,$U23="ＬＰガス",AL23*1.299,$U23="ＬＮＧ",AL23*1.56),1),0)</f>
        <v>0</v>
      </c>
      <c r="AN23" s="123"/>
      <c r="AO23" s="124" cm="1">
        <f t="array" ref="AO23">IFERROR(ROUND(_xlfn.IFS($U23="Ａ重油",AN23*1,$U23="灯油",AN23*0.939,$U23="ＬＰガス",AN23*1.299,$U23="ＬＮＧ",AN23*1.56),1),0)</f>
        <v>0</v>
      </c>
      <c r="AP23" s="123"/>
      <c r="AQ23" s="123"/>
      <c r="AR23" s="132"/>
      <c r="AS23" s="181"/>
      <c r="AT23" s="185"/>
      <c r="AU23" s="239"/>
      <c r="AV23" s="185"/>
      <c r="AW23" s="185"/>
      <c r="AX23" s="239"/>
      <c r="AY23" s="185"/>
      <c r="AZ23" s="239"/>
      <c r="BA23" s="185"/>
      <c r="BB23" s="185"/>
      <c r="BC23" s="239"/>
      <c r="BD23" s="239"/>
      <c r="BE23" s="185"/>
      <c r="BF23" s="185"/>
      <c r="BG23" s="239"/>
      <c r="BH23" s="254"/>
      <c r="BI23" s="133">
        <f t="shared" si="4"/>
        <v>0</v>
      </c>
      <c r="BJ23" s="134"/>
      <c r="BK23" s="135">
        <f t="shared" si="5"/>
        <v>0</v>
      </c>
      <c r="BL23" s="136">
        <f t="shared" si="6"/>
        <v>0</v>
      </c>
      <c r="BM23" s="136">
        <f>IF($Y23-SUMIF($BK$10:BL$10,BM$10,$BK23:BL23)&lt;ROUNDDOWN(BI23*BK23*1/2,0),$Y23-SUMIF($BK$10:BL$10,BM$10,$BK23:BL23),ROUNDDOWN(BI23*BK23*1/2,0))</f>
        <v>0</v>
      </c>
      <c r="BN23" s="136">
        <f t="shared" si="7"/>
        <v>0</v>
      </c>
      <c r="BO23" s="137">
        <f t="shared" si="8"/>
        <v>0</v>
      </c>
      <c r="BP23" s="134"/>
      <c r="BQ23" s="135">
        <f t="shared" si="9"/>
        <v>0</v>
      </c>
      <c r="BR23" s="136">
        <f t="shared" si="50"/>
        <v>0</v>
      </c>
      <c r="BS23" s="136">
        <f>IF($Y23-SUMIF($BK$10:BR$10,BS$10,$BK23:BR23)&lt;ROUNDDOWN(BO23*BQ23*1/2,0),$Y23-SUMIF($BK$10:BR$10,BS$10,$BK23:BR23),ROUNDDOWN(BO23*BQ23*1/2,0))</f>
        <v>0</v>
      </c>
      <c r="BT23" s="136">
        <f t="shared" si="11"/>
        <v>0</v>
      </c>
      <c r="BU23" s="137">
        <f t="shared" si="12"/>
        <v>0</v>
      </c>
      <c r="BV23" s="134"/>
      <c r="BW23" s="135">
        <f t="shared" si="13"/>
        <v>0</v>
      </c>
      <c r="BX23" s="136">
        <f t="shared" si="51"/>
        <v>0</v>
      </c>
      <c r="BY23" s="136">
        <f>IF($Y23-SUMIF($BK$10:BX$10,BY$10,$BK23:BX23)&lt;ROUNDDOWN(BU23*BW23*1/2,0),$Y23-SUMIF($BK$10:BX$10,BY$10,$BK23:BX23),ROUNDDOWN(BU23*BW23*1/2,0))</f>
        <v>0</v>
      </c>
      <c r="BZ23" s="136">
        <f t="shared" si="15"/>
        <v>0</v>
      </c>
      <c r="CA23" s="137">
        <f t="shared" si="16"/>
        <v>0</v>
      </c>
      <c r="CB23" s="134"/>
      <c r="CC23" s="135">
        <f t="shared" si="17"/>
        <v>0</v>
      </c>
      <c r="CD23" s="136">
        <f t="shared" si="52"/>
        <v>0</v>
      </c>
      <c r="CE23" s="136">
        <f>IF($Y23-SUMIF($BK$10:CD$10,CE$10,$BK23:CD23)&lt;ROUNDDOWN(CA23*CC23*1/2,0),$Y23-SUMIF($BK$10:CD$10,CE$10,$BK23:CD23),ROUNDDOWN(CA23*CC23*1/2,0))</f>
        <v>0</v>
      </c>
      <c r="CF23" s="136">
        <f t="shared" si="19"/>
        <v>0</v>
      </c>
      <c r="CG23" s="137">
        <f t="shared" si="20"/>
        <v>0</v>
      </c>
      <c r="CH23" s="134"/>
      <c r="CI23" s="135">
        <f t="shared" si="21"/>
        <v>0</v>
      </c>
      <c r="CJ23" s="136">
        <f t="shared" si="55"/>
        <v>0</v>
      </c>
      <c r="CK23" s="136">
        <f>IF($Y23-SUMIF($BK$10:CJ$10,CK$10,$BK23:CJ23)&lt;ROUNDDOWN(CG23*CI23*1/2,0),$Y23-SUMIF($BK$10:CJ$10,CK$10,$BK23:CJ23),ROUNDDOWN(CG23*CI23*1/2,0))</f>
        <v>0</v>
      </c>
      <c r="CL23" s="136">
        <f t="shared" si="23"/>
        <v>0</v>
      </c>
      <c r="CM23" s="138">
        <f t="shared" si="24"/>
        <v>0</v>
      </c>
      <c r="CN23" s="134"/>
      <c r="CO23" s="135">
        <f t="shared" si="25"/>
        <v>0</v>
      </c>
      <c r="CP23" s="136">
        <f t="shared" si="56"/>
        <v>0</v>
      </c>
      <c r="CQ23" s="136">
        <f>IF($Y23-SUMIF($BK$10:CP$10,CQ$10,$BK23:CP23)&lt;ROUNDDOWN(CM23*CO23*1/2,0),$Y23-SUMIF($BK$10:CP$10,CQ$10,$BK23:CP23),ROUNDDOWN(CM23*CO23*1/2,0))</f>
        <v>0</v>
      </c>
      <c r="CR23" s="136">
        <f t="shared" si="27"/>
        <v>0</v>
      </c>
      <c r="CS23" s="138">
        <f t="shared" si="28"/>
        <v>0</v>
      </c>
      <c r="CT23" s="134"/>
      <c r="CU23" s="135">
        <f t="shared" si="29"/>
        <v>0</v>
      </c>
      <c r="CV23" s="136">
        <f t="shared" si="57"/>
        <v>0</v>
      </c>
      <c r="CW23" s="136">
        <f>IF($Y23-SUMIF($BK$10:CV$10,CW$10,$BK23:CV23)&lt;ROUNDDOWN(CS23*CU23*1/2,0),$Y23-SUMIF($BK$10:CV$10,CW$10,$BK23:CV23),ROUNDDOWN(CS23*CU23*1/2,0))</f>
        <v>0</v>
      </c>
      <c r="CX23" s="136">
        <f t="shared" si="31"/>
        <v>0</v>
      </c>
      <c r="CY23" s="138">
        <f t="shared" si="32"/>
        <v>0</v>
      </c>
      <c r="CZ23" s="134"/>
      <c r="DA23" s="135">
        <f t="shared" si="33"/>
        <v>0</v>
      </c>
      <c r="DB23" s="136">
        <f t="shared" si="58"/>
        <v>0</v>
      </c>
      <c r="DC23" s="136">
        <f>IF($Y23-SUMIF($BK$10:DB$10,DC$10,$BK23:DB23)&lt;ROUNDDOWN(CY23*DA23*1/2,0),$Y23-SUMIF($BK$10:DB$10,DC$10,$BK23:DB23),ROUNDDOWN(CY23*DA23*1/2,0))</f>
        <v>0</v>
      </c>
      <c r="DD23" s="136">
        <f t="shared" si="35"/>
        <v>0</v>
      </c>
      <c r="DE23" s="138">
        <f t="shared" si="36"/>
        <v>0</v>
      </c>
      <c r="DF23" s="134"/>
      <c r="DG23" s="135">
        <f t="shared" si="37"/>
        <v>0</v>
      </c>
      <c r="DH23" s="136">
        <f t="shared" si="59"/>
        <v>0</v>
      </c>
      <c r="DI23" s="136">
        <f>IF($Y23-SUMIF($BK$10:DH$10,DI$10,$BK23:DH23)&lt;ROUNDDOWN(DE23*DG23*1/2,0),$Y23-SUMIF($BK$10:DH$10,DI$10,$BK23:DH23),ROUNDDOWN(DE23*DG23*1/2,0))</f>
        <v>0</v>
      </c>
      <c r="DJ23" s="136">
        <f t="shared" si="39"/>
        <v>0</v>
      </c>
      <c r="DK23" s="124">
        <f t="shared" si="53"/>
        <v>0</v>
      </c>
      <c r="DL23" s="124">
        <f t="shared" si="0"/>
        <v>0</v>
      </c>
      <c r="DM23" s="229">
        <f t="shared" si="47"/>
        <v>0</v>
      </c>
      <c r="DO23" s="102" t="str">
        <f t="shared" si="49"/>
        <v/>
      </c>
      <c r="DP23" s="88" t="str">
        <f t="shared" si="42"/>
        <v/>
      </c>
      <c r="DQ23" s="103" t="str">
        <f t="shared" si="54"/>
        <v/>
      </c>
    </row>
    <row r="24" spans="1:121" ht="26.25" hidden="1" customHeight="1">
      <c r="A24" s="110">
        <v>13</v>
      </c>
      <c r="B24" s="186"/>
      <c r="C24" s="186"/>
      <c r="D24" s="186"/>
      <c r="E24" s="186"/>
      <c r="F24" s="186"/>
      <c r="G24" s="186"/>
      <c r="H24" s="186"/>
      <c r="I24" s="187"/>
      <c r="J24" s="187"/>
      <c r="K24" s="187"/>
      <c r="L24" s="187"/>
      <c r="M24" s="188"/>
      <c r="N24" s="189"/>
      <c r="O24" s="120"/>
      <c r="P24" s="120"/>
      <c r="Q24" s="121"/>
      <c r="R24" s="121"/>
      <c r="S24" s="260"/>
      <c r="T24" s="122"/>
      <c r="U24" s="120"/>
      <c r="V24" s="123"/>
      <c r="W24" s="124">
        <f t="shared" si="1"/>
        <v>0</v>
      </c>
      <c r="X24" s="125">
        <v>0</v>
      </c>
      <c r="Y24" s="126">
        <f t="shared" si="44"/>
        <v>0</v>
      </c>
      <c r="Z24" s="123"/>
      <c r="AA24" s="140"/>
      <c r="AB24" s="124">
        <f t="shared" si="45"/>
        <v>0</v>
      </c>
      <c r="AC24" s="184"/>
      <c r="AD24" s="129">
        <f t="shared" si="46"/>
        <v>0</v>
      </c>
      <c r="AE24" s="130">
        <f t="shared" si="3"/>
        <v>0</v>
      </c>
      <c r="AF24" s="131"/>
      <c r="AG24" s="131"/>
      <c r="AH24" s="131"/>
      <c r="AI24" s="131"/>
      <c r="AJ24" s="131"/>
      <c r="AK24" s="131"/>
      <c r="AL24" s="123"/>
      <c r="AM24" s="124" cm="1">
        <f t="array" ref="AM24">IFERROR(ROUND(_xlfn.IFS($U24="Ａ重油",AL24*1,$U24="灯油",AL24*0.939,$U24="ＬＰガス",AL24*1.299,$U24="ＬＮＧ",AL24*1.56),1),0)</f>
        <v>0</v>
      </c>
      <c r="AN24" s="123"/>
      <c r="AO24" s="124" cm="1">
        <f t="array" ref="AO24">IFERROR(ROUND(_xlfn.IFS($U24="Ａ重油",AN24*1,$U24="灯油",AN24*0.939,$U24="ＬＰガス",AN24*1.299,$U24="ＬＮＧ",AN24*1.56),1),0)</f>
        <v>0</v>
      </c>
      <c r="AP24" s="123"/>
      <c r="AQ24" s="123"/>
      <c r="AR24" s="132"/>
      <c r="AS24" s="183"/>
      <c r="AT24" s="185"/>
      <c r="AU24" s="239"/>
      <c r="AV24" s="185"/>
      <c r="AW24" s="185"/>
      <c r="AX24" s="239"/>
      <c r="AY24" s="185"/>
      <c r="AZ24" s="239"/>
      <c r="BA24" s="185"/>
      <c r="BB24" s="185"/>
      <c r="BC24" s="239"/>
      <c r="BD24" s="239"/>
      <c r="BE24" s="185"/>
      <c r="BF24" s="185"/>
      <c r="BG24" s="239"/>
      <c r="BH24" s="254"/>
      <c r="BI24" s="133">
        <f t="shared" si="4"/>
        <v>0</v>
      </c>
      <c r="BJ24" s="134"/>
      <c r="BK24" s="135">
        <f t="shared" si="5"/>
        <v>0</v>
      </c>
      <c r="BL24" s="136">
        <f t="shared" si="6"/>
        <v>0</v>
      </c>
      <c r="BM24" s="136">
        <f>IF($Y24-SUMIF($BK$10:BL$10,BM$10,$BK24:BL24)&lt;ROUNDDOWN(BI24*BK24*1/2,0),$Y24-SUMIF($BK$10:BL$10,BM$10,$BK24:BL24),ROUNDDOWN(BI24*BK24*1/2,0))</f>
        <v>0</v>
      </c>
      <c r="BN24" s="136">
        <f t="shared" si="7"/>
        <v>0</v>
      </c>
      <c r="BO24" s="137">
        <f t="shared" si="8"/>
        <v>0</v>
      </c>
      <c r="BP24" s="134"/>
      <c r="BQ24" s="135">
        <f t="shared" si="9"/>
        <v>0</v>
      </c>
      <c r="BR24" s="136">
        <f t="shared" si="50"/>
        <v>0</v>
      </c>
      <c r="BS24" s="136">
        <f>IF($Y24-SUMIF($BK$10:BR$10,BS$10,$BK24:BR24)&lt;ROUNDDOWN(BO24*BQ24*1/2,0),$Y24-SUMIF($BK$10:BR$10,BS$10,$BK24:BR24),ROUNDDOWN(BO24*BQ24*1/2,0))</f>
        <v>0</v>
      </c>
      <c r="BT24" s="136">
        <f t="shared" si="11"/>
        <v>0</v>
      </c>
      <c r="BU24" s="137">
        <f t="shared" si="12"/>
        <v>0</v>
      </c>
      <c r="BV24" s="134"/>
      <c r="BW24" s="135">
        <f t="shared" si="13"/>
        <v>0</v>
      </c>
      <c r="BX24" s="136">
        <f t="shared" si="51"/>
        <v>0</v>
      </c>
      <c r="BY24" s="136">
        <f>IF($Y24-SUMIF($BK$10:BX$10,BY$10,$BK24:BX24)&lt;ROUNDDOWN(BU24*BW24*1/2,0),$Y24-SUMIF($BK$10:BX$10,BY$10,$BK24:BX24),ROUNDDOWN(BU24*BW24*1/2,0))</f>
        <v>0</v>
      </c>
      <c r="BZ24" s="136">
        <f t="shared" si="15"/>
        <v>0</v>
      </c>
      <c r="CA24" s="137">
        <f t="shared" si="16"/>
        <v>0</v>
      </c>
      <c r="CB24" s="134"/>
      <c r="CC24" s="135">
        <f t="shared" si="17"/>
        <v>0</v>
      </c>
      <c r="CD24" s="136">
        <f t="shared" si="52"/>
        <v>0</v>
      </c>
      <c r="CE24" s="136">
        <f>IF($Y24-SUMIF($BK$10:CD$10,CE$10,$BK24:CD24)&lt;ROUNDDOWN(CA24*CC24*1/2,0),$Y24-SUMIF($BK$10:CD$10,CE$10,$BK24:CD24),ROUNDDOWN(CA24*CC24*1/2,0))</f>
        <v>0</v>
      </c>
      <c r="CF24" s="136">
        <f t="shared" si="19"/>
        <v>0</v>
      </c>
      <c r="CG24" s="137">
        <f t="shared" si="20"/>
        <v>0</v>
      </c>
      <c r="CH24" s="134"/>
      <c r="CI24" s="135">
        <f t="shared" si="21"/>
        <v>0</v>
      </c>
      <c r="CJ24" s="136">
        <f t="shared" si="55"/>
        <v>0</v>
      </c>
      <c r="CK24" s="136">
        <f>IF($Y24-SUMIF($BK$10:CJ$10,CK$10,$BK24:CJ24)&lt;ROUNDDOWN(CG24*CI24*1/2,0),$Y24-SUMIF($BK$10:CJ$10,CK$10,$BK24:CJ24),ROUNDDOWN(CG24*CI24*1/2,0))</f>
        <v>0</v>
      </c>
      <c r="CL24" s="136">
        <f t="shared" si="23"/>
        <v>0</v>
      </c>
      <c r="CM24" s="138">
        <f t="shared" si="24"/>
        <v>0</v>
      </c>
      <c r="CN24" s="134"/>
      <c r="CO24" s="135">
        <f t="shared" si="25"/>
        <v>0</v>
      </c>
      <c r="CP24" s="136">
        <f t="shared" si="56"/>
        <v>0</v>
      </c>
      <c r="CQ24" s="136">
        <f>IF($Y24-SUMIF($BK$10:CP$10,CQ$10,$BK24:CP24)&lt;ROUNDDOWN(CM24*CO24*1/2,0),$Y24-SUMIF($BK$10:CP$10,CQ$10,$BK24:CP24),ROUNDDOWN(CM24*CO24*1/2,0))</f>
        <v>0</v>
      </c>
      <c r="CR24" s="136">
        <f t="shared" si="27"/>
        <v>0</v>
      </c>
      <c r="CS24" s="138">
        <f t="shared" si="28"/>
        <v>0</v>
      </c>
      <c r="CT24" s="134"/>
      <c r="CU24" s="135">
        <f t="shared" si="29"/>
        <v>0</v>
      </c>
      <c r="CV24" s="136">
        <f t="shared" si="57"/>
        <v>0</v>
      </c>
      <c r="CW24" s="136">
        <f>IF($Y24-SUMIF($BK$10:CV$10,CW$10,$BK24:CV24)&lt;ROUNDDOWN(CS24*CU24*1/2,0),$Y24-SUMIF($BK$10:CV$10,CW$10,$BK24:CV24),ROUNDDOWN(CS24*CU24*1/2,0))</f>
        <v>0</v>
      </c>
      <c r="CX24" s="136">
        <f t="shared" si="31"/>
        <v>0</v>
      </c>
      <c r="CY24" s="138">
        <f t="shared" si="32"/>
        <v>0</v>
      </c>
      <c r="CZ24" s="134"/>
      <c r="DA24" s="135">
        <f t="shared" si="33"/>
        <v>0</v>
      </c>
      <c r="DB24" s="136">
        <f t="shared" si="58"/>
        <v>0</v>
      </c>
      <c r="DC24" s="136">
        <f>IF($Y24-SUMIF($BK$10:DB$10,DC$10,$BK24:DB24)&lt;ROUNDDOWN(CY24*DA24*1/2,0),$Y24-SUMIF($BK$10:DB$10,DC$10,$BK24:DB24),ROUNDDOWN(CY24*DA24*1/2,0))</f>
        <v>0</v>
      </c>
      <c r="DD24" s="136">
        <f t="shared" si="35"/>
        <v>0</v>
      </c>
      <c r="DE24" s="138">
        <f t="shared" si="36"/>
        <v>0</v>
      </c>
      <c r="DF24" s="134"/>
      <c r="DG24" s="135">
        <f t="shared" si="37"/>
        <v>0</v>
      </c>
      <c r="DH24" s="136">
        <f t="shared" si="59"/>
        <v>0</v>
      </c>
      <c r="DI24" s="136">
        <f>IF($Y24-SUMIF($BK$10:DH$10,DI$10,$BK24:DH24)&lt;ROUNDDOWN(DE24*DG24*1/2,0),$Y24-SUMIF($BK$10:DH$10,DI$10,$BK24:DH24),ROUNDDOWN(DE24*DG24*1/2,0))</f>
        <v>0</v>
      </c>
      <c r="DJ24" s="136">
        <f t="shared" si="39"/>
        <v>0</v>
      </c>
      <c r="DK24" s="124">
        <f t="shared" si="53"/>
        <v>0</v>
      </c>
      <c r="DL24" s="124">
        <f t="shared" si="0"/>
        <v>0</v>
      </c>
      <c r="DM24" s="229">
        <f t="shared" si="47"/>
        <v>0</v>
      </c>
      <c r="DO24" s="102" t="str">
        <f t="shared" si="49"/>
        <v/>
      </c>
      <c r="DP24" s="88" t="str">
        <f t="shared" si="42"/>
        <v/>
      </c>
      <c r="DQ24" s="103" t="str">
        <f t="shared" si="54"/>
        <v/>
      </c>
    </row>
    <row r="25" spans="1:121" ht="26.25" hidden="1" customHeight="1">
      <c r="A25" s="110">
        <v>14</v>
      </c>
      <c r="B25" s="186"/>
      <c r="C25" s="186"/>
      <c r="D25" s="186"/>
      <c r="E25" s="186"/>
      <c r="F25" s="186"/>
      <c r="G25" s="186"/>
      <c r="H25" s="186"/>
      <c r="I25" s="187"/>
      <c r="J25" s="187"/>
      <c r="K25" s="187"/>
      <c r="L25" s="187"/>
      <c r="M25" s="188"/>
      <c r="N25" s="189"/>
      <c r="O25" s="120"/>
      <c r="P25" s="120"/>
      <c r="Q25" s="121"/>
      <c r="R25" s="121"/>
      <c r="S25" s="260"/>
      <c r="T25" s="122"/>
      <c r="U25" s="120"/>
      <c r="V25" s="123"/>
      <c r="W25" s="124">
        <f t="shared" si="1"/>
        <v>0</v>
      </c>
      <c r="X25" s="125">
        <v>0</v>
      </c>
      <c r="Y25" s="126">
        <f t="shared" si="44"/>
        <v>0</v>
      </c>
      <c r="Z25" s="123"/>
      <c r="AA25" s="140"/>
      <c r="AB25" s="124">
        <f t="shared" si="45"/>
        <v>0</v>
      </c>
      <c r="AC25" s="184"/>
      <c r="AD25" s="129">
        <f t="shared" si="46"/>
        <v>0</v>
      </c>
      <c r="AE25" s="130">
        <f t="shared" si="3"/>
        <v>0</v>
      </c>
      <c r="AF25" s="131"/>
      <c r="AG25" s="131"/>
      <c r="AH25" s="131"/>
      <c r="AI25" s="131"/>
      <c r="AJ25" s="131"/>
      <c r="AK25" s="131"/>
      <c r="AL25" s="123"/>
      <c r="AM25" s="124" cm="1">
        <f t="array" ref="AM25">IFERROR(ROUND(_xlfn.IFS($U25="Ａ重油",AL25*1,$U25="灯油",AL25*0.939,$U25="ＬＰガス",AL25*1.299,$U25="ＬＮＧ",AL25*1.56),1),0)</f>
        <v>0</v>
      </c>
      <c r="AN25" s="123"/>
      <c r="AO25" s="124" cm="1">
        <f t="array" ref="AO25">IFERROR(ROUND(_xlfn.IFS($U25="Ａ重油",AN25*1,$U25="灯油",AN25*0.939,$U25="ＬＰガス",AN25*1.299,$U25="ＬＮＧ",AN25*1.56),1),0)</f>
        <v>0</v>
      </c>
      <c r="AP25" s="123"/>
      <c r="AQ25" s="123"/>
      <c r="AR25" s="132"/>
      <c r="AS25" s="183"/>
      <c r="AT25" s="185"/>
      <c r="AU25" s="239"/>
      <c r="AV25" s="185"/>
      <c r="AW25" s="185"/>
      <c r="AX25" s="239"/>
      <c r="AY25" s="185"/>
      <c r="AZ25" s="239"/>
      <c r="BA25" s="185"/>
      <c r="BB25" s="185"/>
      <c r="BC25" s="239"/>
      <c r="BD25" s="239"/>
      <c r="BE25" s="185"/>
      <c r="BF25" s="185"/>
      <c r="BG25" s="239"/>
      <c r="BH25" s="254"/>
      <c r="BI25" s="133">
        <f t="shared" si="4"/>
        <v>0</v>
      </c>
      <c r="BJ25" s="134"/>
      <c r="BK25" s="135">
        <f t="shared" si="5"/>
        <v>0</v>
      </c>
      <c r="BL25" s="136">
        <f t="shared" si="6"/>
        <v>0</v>
      </c>
      <c r="BM25" s="136">
        <f>IF($Y25-SUMIF($BK$10:BL$10,BM$10,$BK25:BL25)&lt;ROUNDDOWN(BI25*BK25*1/2,0),$Y25-SUMIF($BK$10:BL$10,BM$10,$BK25:BL25),ROUNDDOWN(BI25*BK25*1/2,0))</f>
        <v>0</v>
      </c>
      <c r="BN25" s="136">
        <f t="shared" si="7"/>
        <v>0</v>
      </c>
      <c r="BO25" s="137">
        <f t="shared" si="8"/>
        <v>0</v>
      </c>
      <c r="BP25" s="134"/>
      <c r="BQ25" s="135">
        <f t="shared" si="9"/>
        <v>0</v>
      </c>
      <c r="BR25" s="136">
        <f t="shared" si="50"/>
        <v>0</v>
      </c>
      <c r="BS25" s="136">
        <f>IF($Y25-SUMIF($BK$10:BR$10,BS$10,$BK25:BR25)&lt;ROUNDDOWN(BO25*BQ25*1/2,0),$Y25-SUMIF($BK$10:BR$10,BS$10,$BK25:BR25),ROUNDDOWN(BO25*BQ25*1/2,0))</f>
        <v>0</v>
      </c>
      <c r="BT25" s="136">
        <f t="shared" si="11"/>
        <v>0</v>
      </c>
      <c r="BU25" s="137">
        <f t="shared" si="12"/>
        <v>0</v>
      </c>
      <c r="BV25" s="134"/>
      <c r="BW25" s="135">
        <f t="shared" si="13"/>
        <v>0</v>
      </c>
      <c r="BX25" s="136">
        <f t="shared" si="51"/>
        <v>0</v>
      </c>
      <c r="BY25" s="136">
        <f>IF($Y25-SUMIF($BK$10:BX$10,BY$10,$BK25:BX25)&lt;ROUNDDOWN(BU25*BW25*1/2,0),$Y25-SUMIF($BK$10:BX$10,BY$10,$BK25:BX25),ROUNDDOWN(BU25*BW25*1/2,0))</f>
        <v>0</v>
      </c>
      <c r="BZ25" s="136">
        <f t="shared" si="15"/>
        <v>0</v>
      </c>
      <c r="CA25" s="137">
        <f t="shared" si="16"/>
        <v>0</v>
      </c>
      <c r="CB25" s="134"/>
      <c r="CC25" s="135">
        <f t="shared" si="17"/>
        <v>0</v>
      </c>
      <c r="CD25" s="136">
        <f t="shared" si="52"/>
        <v>0</v>
      </c>
      <c r="CE25" s="136">
        <f>IF($Y25-SUMIF($BK$10:CD$10,CE$10,$BK25:CD25)&lt;ROUNDDOWN(CA25*CC25*1/2,0),$Y25-SUMIF($BK$10:CD$10,CE$10,$BK25:CD25),ROUNDDOWN(CA25*CC25*1/2,0))</f>
        <v>0</v>
      </c>
      <c r="CF25" s="136">
        <f t="shared" si="19"/>
        <v>0</v>
      </c>
      <c r="CG25" s="137">
        <f t="shared" si="20"/>
        <v>0</v>
      </c>
      <c r="CH25" s="134"/>
      <c r="CI25" s="135">
        <f t="shared" si="21"/>
        <v>0</v>
      </c>
      <c r="CJ25" s="136">
        <f t="shared" si="55"/>
        <v>0</v>
      </c>
      <c r="CK25" s="136">
        <f>IF($Y25-SUMIF($BK$10:CJ$10,CK$10,$BK25:CJ25)&lt;ROUNDDOWN(CG25*CI25*1/2,0),$Y25-SUMIF($BK$10:CJ$10,CK$10,$BK25:CJ25),ROUNDDOWN(CG25*CI25*1/2,0))</f>
        <v>0</v>
      </c>
      <c r="CL25" s="136">
        <f t="shared" si="23"/>
        <v>0</v>
      </c>
      <c r="CM25" s="138">
        <f t="shared" si="24"/>
        <v>0</v>
      </c>
      <c r="CN25" s="134"/>
      <c r="CO25" s="135">
        <f t="shared" si="25"/>
        <v>0</v>
      </c>
      <c r="CP25" s="136">
        <f t="shared" si="56"/>
        <v>0</v>
      </c>
      <c r="CQ25" s="136">
        <f>IF($Y25-SUMIF($BK$10:CP$10,CQ$10,$BK25:CP25)&lt;ROUNDDOWN(CM25*CO25*1/2,0),$Y25-SUMIF($BK$10:CP$10,CQ$10,$BK25:CP25),ROUNDDOWN(CM25*CO25*1/2,0))</f>
        <v>0</v>
      </c>
      <c r="CR25" s="136">
        <f t="shared" si="27"/>
        <v>0</v>
      </c>
      <c r="CS25" s="138">
        <f t="shared" si="28"/>
        <v>0</v>
      </c>
      <c r="CT25" s="134"/>
      <c r="CU25" s="135">
        <f t="shared" si="29"/>
        <v>0</v>
      </c>
      <c r="CV25" s="136">
        <f t="shared" si="57"/>
        <v>0</v>
      </c>
      <c r="CW25" s="136">
        <f>IF($Y25-SUMIF($BK$10:CV$10,CW$10,$BK25:CV25)&lt;ROUNDDOWN(CS25*CU25*1/2,0),$Y25-SUMIF($BK$10:CV$10,CW$10,$BK25:CV25),ROUNDDOWN(CS25*CU25*1/2,0))</f>
        <v>0</v>
      </c>
      <c r="CX25" s="136">
        <f t="shared" si="31"/>
        <v>0</v>
      </c>
      <c r="CY25" s="138">
        <f t="shared" si="32"/>
        <v>0</v>
      </c>
      <c r="CZ25" s="134"/>
      <c r="DA25" s="135">
        <f t="shared" si="33"/>
        <v>0</v>
      </c>
      <c r="DB25" s="136">
        <f t="shared" si="58"/>
        <v>0</v>
      </c>
      <c r="DC25" s="136">
        <f>IF($Y25-SUMIF($BK$10:DB$10,DC$10,$BK25:DB25)&lt;ROUNDDOWN(CY25*DA25*1/2,0),$Y25-SUMIF($BK$10:DB$10,DC$10,$BK25:DB25),ROUNDDOWN(CY25*DA25*1/2,0))</f>
        <v>0</v>
      </c>
      <c r="DD25" s="136">
        <f t="shared" si="35"/>
        <v>0</v>
      </c>
      <c r="DE25" s="138">
        <f t="shared" si="36"/>
        <v>0</v>
      </c>
      <c r="DF25" s="134"/>
      <c r="DG25" s="135">
        <f t="shared" si="37"/>
        <v>0</v>
      </c>
      <c r="DH25" s="136">
        <f t="shared" si="59"/>
        <v>0</v>
      </c>
      <c r="DI25" s="136">
        <f>IF($Y25-SUMIF($BK$10:DH$10,DI$10,$BK25:DH25)&lt;ROUNDDOWN(DE25*DG25*1/2,0),$Y25-SUMIF($BK$10:DH$10,DI$10,$BK25:DH25),ROUNDDOWN(DE25*DG25*1/2,0))</f>
        <v>0</v>
      </c>
      <c r="DJ25" s="136">
        <f t="shared" si="39"/>
        <v>0</v>
      </c>
      <c r="DK25" s="124">
        <f t="shared" si="53"/>
        <v>0</v>
      </c>
      <c r="DL25" s="124">
        <f t="shared" si="0"/>
        <v>0</v>
      </c>
      <c r="DM25" s="229">
        <f t="shared" si="47"/>
        <v>0</v>
      </c>
      <c r="DO25" s="102" t="str">
        <f t="shared" si="49"/>
        <v/>
      </c>
      <c r="DP25" s="88" t="str">
        <f t="shared" si="42"/>
        <v/>
      </c>
      <c r="DQ25" s="103" t="str">
        <f t="shared" si="54"/>
        <v/>
      </c>
    </row>
    <row r="26" spans="1:121" ht="26.25" hidden="1" customHeight="1">
      <c r="A26" s="110">
        <v>15</v>
      </c>
      <c r="B26" s="186"/>
      <c r="C26" s="186"/>
      <c r="D26" s="186"/>
      <c r="E26" s="186"/>
      <c r="F26" s="186"/>
      <c r="G26" s="186"/>
      <c r="H26" s="186"/>
      <c r="I26" s="187"/>
      <c r="J26" s="187"/>
      <c r="K26" s="187"/>
      <c r="L26" s="187"/>
      <c r="M26" s="188"/>
      <c r="N26" s="189"/>
      <c r="O26" s="120"/>
      <c r="P26" s="120"/>
      <c r="Q26" s="121"/>
      <c r="R26" s="121"/>
      <c r="S26" s="260"/>
      <c r="T26" s="122"/>
      <c r="U26" s="120"/>
      <c r="V26" s="123"/>
      <c r="W26" s="124">
        <f t="shared" si="1"/>
        <v>0</v>
      </c>
      <c r="X26" s="125">
        <v>0</v>
      </c>
      <c r="Y26" s="126">
        <f t="shared" si="44"/>
        <v>0</v>
      </c>
      <c r="Z26" s="123"/>
      <c r="AA26" s="140"/>
      <c r="AB26" s="124">
        <f t="shared" si="45"/>
        <v>0</v>
      </c>
      <c r="AC26" s="184"/>
      <c r="AD26" s="129">
        <f t="shared" si="46"/>
        <v>0</v>
      </c>
      <c r="AE26" s="130">
        <f t="shared" si="3"/>
        <v>0</v>
      </c>
      <c r="AF26" s="131"/>
      <c r="AG26" s="131"/>
      <c r="AH26" s="131"/>
      <c r="AI26" s="131"/>
      <c r="AJ26" s="131"/>
      <c r="AK26" s="131"/>
      <c r="AL26" s="123"/>
      <c r="AM26" s="124" cm="1">
        <f t="array" ref="AM26">IFERROR(ROUND(_xlfn.IFS($U26="Ａ重油",AL26*1,$U26="灯油",AL26*0.939,$U26="ＬＰガス",AL26*1.299,$U26="ＬＮＧ",AL26*1.56),1),0)</f>
        <v>0</v>
      </c>
      <c r="AN26" s="123"/>
      <c r="AO26" s="124" cm="1">
        <f t="array" ref="AO26">IFERROR(ROUND(_xlfn.IFS($U26="Ａ重油",AN26*1,$U26="灯油",AN26*0.939,$U26="ＬＰガス",AN26*1.299,$U26="ＬＮＧ",AN26*1.56),1),0)</f>
        <v>0</v>
      </c>
      <c r="AP26" s="123"/>
      <c r="AQ26" s="123"/>
      <c r="AR26" s="132"/>
      <c r="AS26" s="183"/>
      <c r="AT26" s="185"/>
      <c r="AU26" s="239"/>
      <c r="AV26" s="185"/>
      <c r="AW26" s="185"/>
      <c r="AX26" s="239"/>
      <c r="AY26" s="185"/>
      <c r="AZ26" s="239"/>
      <c r="BA26" s="185"/>
      <c r="BB26" s="185"/>
      <c r="BC26" s="239"/>
      <c r="BD26" s="239"/>
      <c r="BE26" s="185"/>
      <c r="BF26" s="185"/>
      <c r="BG26" s="239"/>
      <c r="BH26" s="254"/>
      <c r="BI26" s="133">
        <f t="shared" si="4"/>
        <v>0</v>
      </c>
      <c r="BJ26" s="134"/>
      <c r="BK26" s="135">
        <f t="shared" si="5"/>
        <v>0</v>
      </c>
      <c r="BL26" s="136">
        <f t="shared" si="6"/>
        <v>0</v>
      </c>
      <c r="BM26" s="136">
        <f>IF($Y26-SUMIF($BK$10:BL$10,BM$10,$BK26:BL26)&lt;ROUNDDOWN(BI26*BK26*1/2,0),$Y26-SUMIF($BK$10:BL$10,BM$10,$BK26:BL26),ROUNDDOWN(BI26*BK26*1/2,0))</f>
        <v>0</v>
      </c>
      <c r="BN26" s="136">
        <f t="shared" si="7"/>
        <v>0</v>
      </c>
      <c r="BO26" s="137">
        <f t="shared" si="8"/>
        <v>0</v>
      </c>
      <c r="BP26" s="134"/>
      <c r="BQ26" s="135">
        <f t="shared" si="9"/>
        <v>0</v>
      </c>
      <c r="BR26" s="136">
        <f t="shared" si="50"/>
        <v>0</v>
      </c>
      <c r="BS26" s="136">
        <f>IF($Y26-SUMIF($BK$10:BR$10,BS$10,$BK26:BR26)&lt;ROUNDDOWN(BO26*BQ26*1/2,0),$Y26-SUMIF($BK$10:BR$10,BS$10,$BK26:BR26),ROUNDDOWN(BO26*BQ26*1/2,0))</f>
        <v>0</v>
      </c>
      <c r="BT26" s="136">
        <f t="shared" si="11"/>
        <v>0</v>
      </c>
      <c r="BU26" s="137">
        <f t="shared" si="12"/>
        <v>0</v>
      </c>
      <c r="BV26" s="134"/>
      <c r="BW26" s="135">
        <f t="shared" si="13"/>
        <v>0</v>
      </c>
      <c r="BX26" s="136">
        <f t="shared" si="51"/>
        <v>0</v>
      </c>
      <c r="BY26" s="136">
        <f>IF($Y26-SUMIF($BK$10:BX$10,BY$10,$BK26:BX26)&lt;ROUNDDOWN(BU26*BW26*1/2,0),$Y26-SUMIF($BK$10:BX$10,BY$10,$BK26:BX26),ROUNDDOWN(BU26*BW26*1/2,0))</f>
        <v>0</v>
      </c>
      <c r="BZ26" s="136">
        <f t="shared" si="15"/>
        <v>0</v>
      </c>
      <c r="CA26" s="137">
        <f t="shared" si="16"/>
        <v>0</v>
      </c>
      <c r="CB26" s="134"/>
      <c r="CC26" s="135">
        <f t="shared" si="17"/>
        <v>0</v>
      </c>
      <c r="CD26" s="136">
        <f t="shared" si="52"/>
        <v>0</v>
      </c>
      <c r="CE26" s="136">
        <f>IF($Y26-SUMIF($BK$10:CD$10,CE$10,$BK26:CD26)&lt;ROUNDDOWN(CA26*CC26*1/2,0),$Y26-SUMIF($BK$10:CD$10,CE$10,$BK26:CD26),ROUNDDOWN(CA26*CC26*1/2,0))</f>
        <v>0</v>
      </c>
      <c r="CF26" s="136">
        <f t="shared" si="19"/>
        <v>0</v>
      </c>
      <c r="CG26" s="137">
        <f t="shared" si="20"/>
        <v>0</v>
      </c>
      <c r="CH26" s="134"/>
      <c r="CI26" s="135">
        <f t="shared" si="21"/>
        <v>0</v>
      </c>
      <c r="CJ26" s="136">
        <f t="shared" si="55"/>
        <v>0</v>
      </c>
      <c r="CK26" s="136">
        <f>IF($Y26-SUMIF($BK$10:CJ$10,CK$10,$BK26:CJ26)&lt;ROUNDDOWN(CG26*CI26*1/2,0),$Y26-SUMIF($BK$10:CJ$10,CK$10,$BK26:CJ26),ROUNDDOWN(CG26*CI26*1/2,0))</f>
        <v>0</v>
      </c>
      <c r="CL26" s="136">
        <f t="shared" si="23"/>
        <v>0</v>
      </c>
      <c r="CM26" s="138">
        <f t="shared" si="24"/>
        <v>0</v>
      </c>
      <c r="CN26" s="134"/>
      <c r="CO26" s="135">
        <f t="shared" si="25"/>
        <v>0</v>
      </c>
      <c r="CP26" s="136">
        <f t="shared" si="56"/>
        <v>0</v>
      </c>
      <c r="CQ26" s="136">
        <f>IF($Y26-SUMIF($BK$10:CP$10,CQ$10,$BK26:CP26)&lt;ROUNDDOWN(CM26*CO26*1/2,0),$Y26-SUMIF($BK$10:CP$10,CQ$10,$BK26:CP26),ROUNDDOWN(CM26*CO26*1/2,0))</f>
        <v>0</v>
      </c>
      <c r="CR26" s="136">
        <f t="shared" si="27"/>
        <v>0</v>
      </c>
      <c r="CS26" s="138">
        <f t="shared" si="28"/>
        <v>0</v>
      </c>
      <c r="CT26" s="134"/>
      <c r="CU26" s="135">
        <f t="shared" si="29"/>
        <v>0</v>
      </c>
      <c r="CV26" s="136">
        <f t="shared" si="57"/>
        <v>0</v>
      </c>
      <c r="CW26" s="136">
        <f>IF($Y26-SUMIF($BK$10:CV$10,CW$10,$BK26:CV26)&lt;ROUNDDOWN(CS26*CU26*1/2,0),$Y26-SUMIF($BK$10:CV$10,CW$10,$BK26:CV26),ROUNDDOWN(CS26*CU26*1/2,0))</f>
        <v>0</v>
      </c>
      <c r="CX26" s="136">
        <f t="shared" si="31"/>
        <v>0</v>
      </c>
      <c r="CY26" s="138">
        <f t="shared" si="32"/>
        <v>0</v>
      </c>
      <c r="CZ26" s="134"/>
      <c r="DA26" s="135">
        <f t="shared" si="33"/>
        <v>0</v>
      </c>
      <c r="DB26" s="136">
        <f t="shared" si="58"/>
        <v>0</v>
      </c>
      <c r="DC26" s="136">
        <f>IF($Y26-SUMIF($BK$10:DB$10,DC$10,$BK26:DB26)&lt;ROUNDDOWN(CY26*DA26*1/2,0),$Y26-SUMIF($BK$10:DB$10,DC$10,$BK26:DB26),ROUNDDOWN(CY26*DA26*1/2,0))</f>
        <v>0</v>
      </c>
      <c r="DD26" s="136">
        <f t="shared" si="35"/>
        <v>0</v>
      </c>
      <c r="DE26" s="138">
        <f t="shared" si="36"/>
        <v>0</v>
      </c>
      <c r="DF26" s="134"/>
      <c r="DG26" s="135">
        <f t="shared" si="37"/>
        <v>0</v>
      </c>
      <c r="DH26" s="136">
        <f t="shared" si="59"/>
        <v>0</v>
      </c>
      <c r="DI26" s="136">
        <f>IF($Y26-SUMIF($BK$10:DH$10,DI$10,$BK26:DH26)&lt;ROUNDDOWN(DE26*DG26*1/2,0),$Y26-SUMIF($BK$10:DH$10,DI$10,$BK26:DH26),ROUNDDOWN(DE26*DG26*1/2,0))</f>
        <v>0</v>
      </c>
      <c r="DJ26" s="136">
        <f t="shared" si="39"/>
        <v>0</v>
      </c>
      <c r="DK26" s="124">
        <f t="shared" si="53"/>
        <v>0</v>
      </c>
      <c r="DL26" s="124">
        <f t="shared" si="0"/>
        <v>0</v>
      </c>
      <c r="DM26" s="229">
        <f t="shared" si="47"/>
        <v>0</v>
      </c>
      <c r="DO26" s="102" t="str">
        <f t="shared" si="49"/>
        <v/>
      </c>
      <c r="DP26" s="88" t="str">
        <f t="shared" si="42"/>
        <v/>
      </c>
      <c r="DQ26" s="103" t="str">
        <f t="shared" si="54"/>
        <v/>
      </c>
    </row>
    <row r="27" spans="1:121" ht="26.25" hidden="1" customHeight="1">
      <c r="A27" s="110">
        <v>16</v>
      </c>
      <c r="B27" s="186"/>
      <c r="C27" s="186"/>
      <c r="D27" s="186"/>
      <c r="E27" s="186"/>
      <c r="F27" s="186"/>
      <c r="G27" s="186"/>
      <c r="H27" s="186"/>
      <c r="I27" s="187"/>
      <c r="J27" s="187"/>
      <c r="K27" s="187"/>
      <c r="L27" s="187"/>
      <c r="M27" s="188"/>
      <c r="N27" s="189"/>
      <c r="O27" s="120"/>
      <c r="P27" s="120"/>
      <c r="Q27" s="121"/>
      <c r="R27" s="121"/>
      <c r="S27" s="260"/>
      <c r="T27" s="122"/>
      <c r="U27" s="120"/>
      <c r="V27" s="123"/>
      <c r="W27" s="124">
        <f t="shared" si="1"/>
        <v>0</v>
      </c>
      <c r="X27" s="125">
        <v>0</v>
      </c>
      <c r="Y27" s="126">
        <f t="shared" si="44"/>
        <v>0</v>
      </c>
      <c r="Z27" s="123"/>
      <c r="AA27" s="140"/>
      <c r="AB27" s="124">
        <f t="shared" si="45"/>
        <v>0</v>
      </c>
      <c r="AC27" s="184"/>
      <c r="AD27" s="129">
        <f t="shared" si="46"/>
        <v>0</v>
      </c>
      <c r="AE27" s="130">
        <f t="shared" si="3"/>
        <v>0</v>
      </c>
      <c r="AF27" s="131"/>
      <c r="AG27" s="131"/>
      <c r="AH27" s="131"/>
      <c r="AI27" s="131"/>
      <c r="AJ27" s="131"/>
      <c r="AK27" s="131"/>
      <c r="AL27" s="123"/>
      <c r="AM27" s="124" cm="1">
        <f t="array" ref="AM27">IFERROR(ROUND(_xlfn.IFS($U27="Ａ重油",AL27*1,$U27="灯油",AL27*0.939,$U27="ＬＰガス",AL27*1.299,$U27="ＬＮＧ",AL27*1.56),1),0)</f>
        <v>0</v>
      </c>
      <c r="AN27" s="123"/>
      <c r="AO27" s="124" cm="1">
        <f t="array" ref="AO27">IFERROR(ROUND(_xlfn.IFS($U27="Ａ重油",AN27*1,$U27="灯油",AN27*0.939,$U27="ＬＰガス",AN27*1.299,$U27="ＬＮＧ",AN27*1.56),1),0)</f>
        <v>0</v>
      </c>
      <c r="AP27" s="123"/>
      <c r="AQ27" s="123"/>
      <c r="AR27" s="132"/>
      <c r="AS27" s="181"/>
      <c r="AT27" s="185"/>
      <c r="AU27" s="239"/>
      <c r="AV27" s="185"/>
      <c r="AW27" s="185"/>
      <c r="AX27" s="239"/>
      <c r="AY27" s="185"/>
      <c r="AZ27" s="239"/>
      <c r="BA27" s="185"/>
      <c r="BB27" s="185"/>
      <c r="BC27" s="239"/>
      <c r="BD27" s="239"/>
      <c r="BE27" s="185"/>
      <c r="BF27" s="185"/>
      <c r="BG27" s="239"/>
      <c r="BH27" s="254"/>
      <c r="BI27" s="133">
        <f t="shared" si="4"/>
        <v>0</v>
      </c>
      <c r="BJ27" s="134"/>
      <c r="BK27" s="135">
        <f t="shared" si="5"/>
        <v>0</v>
      </c>
      <c r="BL27" s="136">
        <f t="shared" si="6"/>
        <v>0</v>
      </c>
      <c r="BM27" s="136">
        <f>IF($Y27-SUMIF($BK$10:BL$10,BM$10,$BK27:BL27)&lt;ROUNDDOWN(BI27*BK27*1/2,0),$Y27-SUMIF($BK$10:BL$10,BM$10,$BK27:BL27),ROUNDDOWN(BI27*BK27*1/2,0))</f>
        <v>0</v>
      </c>
      <c r="BN27" s="136">
        <f t="shared" si="7"/>
        <v>0</v>
      </c>
      <c r="BO27" s="137">
        <f t="shared" si="8"/>
        <v>0</v>
      </c>
      <c r="BP27" s="134"/>
      <c r="BQ27" s="135">
        <f t="shared" si="9"/>
        <v>0</v>
      </c>
      <c r="BR27" s="136">
        <f t="shared" si="50"/>
        <v>0</v>
      </c>
      <c r="BS27" s="136">
        <f>IF($Y27-SUMIF($BK$10:BR$10,BS$10,$BK27:BR27)&lt;ROUNDDOWN(BO27*BQ27*1/2,0),$Y27-SUMIF($BK$10:BR$10,BS$10,$BK27:BR27),ROUNDDOWN(BO27*BQ27*1/2,0))</f>
        <v>0</v>
      </c>
      <c r="BT27" s="136">
        <f t="shared" si="11"/>
        <v>0</v>
      </c>
      <c r="BU27" s="137">
        <f t="shared" si="12"/>
        <v>0</v>
      </c>
      <c r="BV27" s="134"/>
      <c r="BW27" s="135">
        <f t="shared" si="13"/>
        <v>0</v>
      </c>
      <c r="BX27" s="136">
        <f t="shared" si="51"/>
        <v>0</v>
      </c>
      <c r="BY27" s="136">
        <f>IF($Y27-SUMIF($BK$10:BX$10,BY$10,$BK27:BX27)&lt;ROUNDDOWN(BU27*BW27*1/2,0),$Y27-SUMIF($BK$10:BX$10,BY$10,$BK27:BX27),ROUNDDOWN(BU27*BW27*1/2,0))</f>
        <v>0</v>
      </c>
      <c r="BZ27" s="136">
        <f t="shared" si="15"/>
        <v>0</v>
      </c>
      <c r="CA27" s="137">
        <f t="shared" si="16"/>
        <v>0</v>
      </c>
      <c r="CB27" s="134"/>
      <c r="CC27" s="135">
        <f t="shared" si="17"/>
        <v>0</v>
      </c>
      <c r="CD27" s="136">
        <f t="shared" si="52"/>
        <v>0</v>
      </c>
      <c r="CE27" s="136">
        <f>IF($Y27-SUMIF($BK$10:CD$10,CE$10,$BK27:CD27)&lt;ROUNDDOWN(CA27*CC27*1/2,0),$Y27-SUMIF($BK$10:CD$10,CE$10,$BK27:CD27),ROUNDDOWN(CA27*CC27*1/2,0))</f>
        <v>0</v>
      </c>
      <c r="CF27" s="136">
        <f t="shared" si="19"/>
        <v>0</v>
      </c>
      <c r="CG27" s="137">
        <f t="shared" si="20"/>
        <v>0</v>
      </c>
      <c r="CH27" s="134"/>
      <c r="CI27" s="135">
        <f t="shared" si="21"/>
        <v>0</v>
      </c>
      <c r="CJ27" s="136">
        <f t="shared" si="55"/>
        <v>0</v>
      </c>
      <c r="CK27" s="136">
        <f>IF($Y27-SUMIF($BK$10:CJ$10,CK$10,$BK27:CJ27)&lt;ROUNDDOWN(CG27*CI27*1/2,0),$Y27-SUMIF($BK$10:CJ$10,CK$10,$BK27:CJ27),ROUNDDOWN(CG27*CI27*1/2,0))</f>
        <v>0</v>
      </c>
      <c r="CL27" s="136">
        <f t="shared" si="23"/>
        <v>0</v>
      </c>
      <c r="CM27" s="138">
        <f t="shared" si="24"/>
        <v>0</v>
      </c>
      <c r="CN27" s="134"/>
      <c r="CO27" s="135">
        <f t="shared" si="25"/>
        <v>0</v>
      </c>
      <c r="CP27" s="136">
        <f t="shared" si="56"/>
        <v>0</v>
      </c>
      <c r="CQ27" s="136">
        <f>IF($Y27-SUMIF($BK$10:CP$10,CQ$10,$BK27:CP27)&lt;ROUNDDOWN(CM27*CO27*1/2,0),$Y27-SUMIF($BK$10:CP$10,CQ$10,$BK27:CP27),ROUNDDOWN(CM27*CO27*1/2,0))</f>
        <v>0</v>
      </c>
      <c r="CR27" s="136">
        <f t="shared" si="27"/>
        <v>0</v>
      </c>
      <c r="CS27" s="138">
        <f t="shared" si="28"/>
        <v>0</v>
      </c>
      <c r="CT27" s="134"/>
      <c r="CU27" s="135">
        <f t="shared" si="29"/>
        <v>0</v>
      </c>
      <c r="CV27" s="136">
        <f t="shared" si="57"/>
        <v>0</v>
      </c>
      <c r="CW27" s="136">
        <f>IF($Y27-SUMIF($BK$10:CV$10,CW$10,$BK27:CV27)&lt;ROUNDDOWN(CS27*CU27*1/2,0),$Y27-SUMIF($BK$10:CV$10,CW$10,$BK27:CV27),ROUNDDOWN(CS27*CU27*1/2,0))</f>
        <v>0</v>
      </c>
      <c r="CX27" s="136">
        <f t="shared" si="31"/>
        <v>0</v>
      </c>
      <c r="CY27" s="138">
        <f t="shared" si="32"/>
        <v>0</v>
      </c>
      <c r="CZ27" s="134"/>
      <c r="DA27" s="135">
        <f t="shared" si="33"/>
        <v>0</v>
      </c>
      <c r="DB27" s="136">
        <f t="shared" si="58"/>
        <v>0</v>
      </c>
      <c r="DC27" s="136">
        <f>IF($Y27-SUMIF($BK$10:DB$10,DC$10,$BK27:DB27)&lt;ROUNDDOWN(CY27*DA27*1/2,0),$Y27-SUMIF($BK$10:DB$10,DC$10,$BK27:DB27),ROUNDDOWN(CY27*DA27*1/2,0))</f>
        <v>0</v>
      </c>
      <c r="DD27" s="136">
        <f t="shared" si="35"/>
        <v>0</v>
      </c>
      <c r="DE27" s="138">
        <f t="shared" si="36"/>
        <v>0</v>
      </c>
      <c r="DF27" s="134"/>
      <c r="DG27" s="135">
        <f t="shared" si="37"/>
        <v>0</v>
      </c>
      <c r="DH27" s="136">
        <f t="shared" si="59"/>
        <v>0</v>
      </c>
      <c r="DI27" s="136">
        <f>IF($Y27-SUMIF($BK$10:DH$10,DI$10,$BK27:DH27)&lt;ROUNDDOWN(DE27*DG27*1/2,0),$Y27-SUMIF($BK$10:DH$10,DI$10,$BK27:DH27),ROUNDDOWN(DE27*DG27*1/2,0))</f>
        <v>0</v>
      </c>
      <c r="DJ27" s="136">
        <f t="shared" si="39"/>
        <v>0</v>
      </c>
      <c r="DK27" s="124">
        <f t="shared" si="53"/>
        <v>0</v>
      </c>
      <c r="DL27" s="124">
        <f t="shared" si="0"/>
        <v>0</v>
      </c>
      <c r="DM27" s="229">
        <f t="shared" si="47"/>
        <v>0</v>
      </c>
      <c r="DO27" s="102" t="str">
        <f t="shared" si="49"/>
        <v/>
      </c>
      <c r="DP27" s="88" t="str">
        <f t="shared" si="42"/>
        <v/>
      </c>
      <c r="DQ27" s="103" t="str">
        <f t="shared" si="54"/>
        <v/>
      </c>
    </row>
    <row r="28" spans="1:121" ht="26.25" hidden="1" customHeight="1">
      <c r="A28" s="110">
        <v>17</v>
      </c>
      <c r="B28" s="186"/>
      <c r="C28" s="186"/>
      <c r="D28" s="186"/>
      <c r="E28" s="186"/>
      <c r="F28" s="186"/>
      <c r="G28" s="186"/>
      <c r="H28" s="186"/>
      <c r="I28" s="187"/>
      <c r="J28" s="187"/>
      <c r="K28" s="187"/>
      <c r="L28" s="187"/>
      <c r="M28" s="188"/>
      <c r="N28" s="189"/>
      <c r="O28" s="120"/>
      <c r="P28" s="120"/>
      <c r="Q28" s="121"/>
      <c r="R28" s="121"/>
      <c r="S28" s="260"/>
      <c r="T28" s="122"/>
      <c r="U28" s="120"/>
      <c r="V28" s="123"/>
      <c r="W28" s="124">
        <f t="shared" si="1"/>
        <v>0</v>
      </c>
      <c r="X28" s="125">
        <v>0</v>
      </c>
      <c r="Y28" s="126">
        <f t="shared" si="44"/>
        <v>0</v>
      </c>
      <c r="Z28" s="123"/>
      <c r="AA28" s="140"/>
      <c r="AB28" s="124">
        <f t="shared" si="45"/>
        <v>0</v>
      </c>
      <c r="AC28" s="184"/>
      <c r="AD28" s="129">
        <f t="shared" si="46"/>
        <v>0</v>
      </c>
      <c r="AE28" s="130">
        <f t="shared" si="3"/>
        <v>0</v>
      </c>
      <c r="AF28" s="131"/>
      <c r="AG28" s="131"/>
      <c r="AH28" s="131"/>
      <c r="AI28" s="131"/>
      <c r="AJ28" s="131"/>
      <c r="AK28" s="131"/>
      <c r="AL28" s="123"/>
      <c r="AM28" s="124" cm="1">
        <f t="array" ref="AM28">IFERROR(ROUND(_xlfn.IFS($U28="Ａ重油",AL28*1,$U28="灯油",AL28*0.939,$U28="ＬＰガス",AL28*1.299,$U28="ＬＮＧ",AL28*1.56),1),0)</f>
        <v>0</v>
      </c>
      <c r="AN28" s="123"/>
      <c r="AO28" s="124" cm="1">
        <f t="array" ref="AO28">IFERROR(ROUND(_xlfn.IFS($U28="Ａ重油",AN28*1,$U28="灯油",AN28*0.939,$U28="ＬＰガス",AN28*1.299,$U28="ＬＮＧ",AN28*1.56),1),0)</f>
        <v>0</v>
      </c>
      <c r="AP28" s="123"/>
      <c r="AQ28" s="123"/>
      <c r="AR28" s="132"/>
      <c r="AS28" s="183"/>
      <c r="AT28" s="185"/>
      <c r="AU28" s="239"/>
      <c r="AV28" s="185"/>
      <c r="AW28" s="185"/>
      <c r="AX28" s="239"/>
      <c r="AY28" s="185"/>
      <c r="AZ28" s="239"/>
      <c r="BA28" s="185"/>
      <c r="BB28" s="185"/>
      <c r="BC28" s="239"/>
      <c r="BD28" s="239"/>
      <c r="BE28" s="185"/>
      <c r="BF28" s="185"/>
      <c r="BG28" s="239"/>
      <c r="BH28" s="254"/>
      <c r="BI28" s="133">
        <f t="shared" si="4"/>
        <v>0</v>
      </c>
      <c r="BJ28" s="134"/>
      <c r="BK28" s="135">
        <f t="shared" si="5"/>
        <v>0</v>
      </c>
      <c r="BL28" s="136">
        <f t="shared" si="6"/>
        <v>0</v>
      </c>
      <c r="BM28" s="136">
        <f>IF($Y28-SUMIF($BK$10:BL$10,BM$10,$BK28:BL28)&lt;ROUNDDOWN(BI28*BK28*1/2,0),$Y28-SUMIF($BK$10:BL$10,BM$10,$BK28:BL28),ROUNDDOWN(BI28*BK28*1/2,0))</f>
        <v>0</v>
      </c>
      <c r="BN28" s="136">
        <f t="shared" si="7"/>
        <v>0</v>
      </c>
      <c r="BO28" s="137">
        <f t="shared" si="8"/>
        <v>0</v>
      </c>
      <c r="BP28" s="134"/>
      <c r="BQ28" s="135">
        <f t="shared" si="9"/>
        <v>0</v>
      </c>
      <c r="BR28" s="136">
        <f t="shared" si="50"/>
        <v>0</v>
      </c>
      <c r="BS28" s="136">
        <f>IF($Y28-SUMIF($BK$10:BR$10,BS$10,$BK28:BR28)&lt;ROUNDDOWN(BO28*BQ28*1/2,0),$Y28-SUMIF($BK$10:BR$10,BS$10,$BK28:BR28),ROUNDDOWN(BO28*BQ28*1/2,0))</f>
        <v>0</v>
      </c>
      <c r="BT28" s="136">
        <f t="shared" si="11"/>
        <v>0</v>
      </c>
      <c r="BU28" s="137">
        <f t="shared" si="12"/>
        <v>0</v>
      </c>
      <c r="BV28" s="134"/>
      <c r="BW28" s="135">
        <f t="shared" si="13"/>
        <v>0</v>
      </c>
      <c r="BX28" s="136">
        <f t="shared" si="51"/>
        <v>0</v>
      </c>
      <c r="BY28" s="136">
        <f>IF($Y28-SUMIF($BK$10:BX$10,BY$10,$BK28:BX28)&lt;ROUNDDOWN(BU28*BW28*1/2,0),$Y28-SUMIF($BK$10:BX$10,BY$10,$BK28:BX28),ROUNDDOWN(BU28*BW28*1/2,0))</f>
        <v>0</v>
      </c>
      <c r="BZ28" s="136">
        <f t="shared" si="15"/>
        <v>0</v>
      </c>
      <c r="CA28" s="137">
        <f t="shared" si="16"/>
        <v>0</v>
      </c>
      <c r="CB28" s="134"/>
      <c r="CC28" s="135">
        <f t="shared" si="17"/>
        <v>0</v>
      </c>
      <c r="CD28" s="136">
        <f t="shared" si="52"/>
        <v>0</v>
      </c>
      <c r="CE28" s="136">
        <f>IF($Y28-SUMIF($BK$10:CD$10,CE$10,$BK28:CD28)&lt;ROUNDDOWN(CA28*CC28*1/2,0),$Y28-SUMIF($BK$10:CD$10,CE$10,$BK28:CD28),ROUNDDOWN(CA28*CC28*1/2,0))</f>
        <v>0</v>
      </c>
      <c r="CF28" s="136">
        <f t="shared" si="19"/>
        <v>0</v>
      </c>
      <c r="CG28" s="137">
        <f t="shared" si="20"/>
        <v>0</v>
      </c>
      <c r="CH28" s="134"/>
      <c r="CI28" s="135">
        <f t="shared" si="21"/>
        <v>0</v>
      </c>
      <c r="CJ28" s="136">
        <f t="shared" si="55"/>
        <v>0</v>
      </c>
      <c r="CK28" s="136">
        <f>IF($Y28-SUMIF($BK$10:CJ$10,CK$10,$BK28:CJ28)&lt;ROUNDDOWN(CG28*CI28*1/2,0),$Y28-SUMIF($BK$10:CJ$10,CK$10,$BK28:CJ28),ROUNDDOWN(CG28*CI28*1/2,0))</f>
        <v>0</v>
      </c>
      <c r="CL28" s="136">
        <f t="shared" si="23"/>
        <v>0</v>
      </c>
      <c r="CM28" s="138">
        <f t="shared" si="24"/>
        <v>0</v>
      </c>
      <c r="CN28" s="134"/>
      <c r="CO28" s="135">
        <f t="shared" si="25"/>
        <v>0</v>
      </c>
      <c r="CP28" s="136">
        <f t="shared" si="56"/>
        <v>0</v>
      </c>
      <c r="CQ28" s="136">
        <f>IF($Y28-SUMIF($BK$10:CP$10,CQ$10,$BK28:CP28)&lt;ROUNDDOWN(CM28*CO28*1/2,0),$Y28-SUMIF($BK$10:CP$10,CQ$10,$BK28:CP28),ROUNDDOWN(CM28*CO28*1/2,0))</f>
        <v>0</v>
      </c>
      <c r="CR28" s="136">
        <f t="shared" si="27"/>
        <v>0</v>
      </c>
      <c r="CS28" s="138">
        <f t="shared" si="28"/>
        <v>0</v>
      </c>
      <c r="CT28" s="134"/>
      <c r="CU28" s="135">
        <f t="shared" si="29"/>
        <v>0</v>
      </c>
      <c r="CV28" s="136">
        <f t="shared" si="57"/>
        <v>0</v>
      </c>
      <c r="CW28" s="136">
        <f>IF($Y28-SUMIF($BK$10:CV$10,CW$10,$BK28:CV28)&lt;ROUNDDOWN(CS28*CU28*1/2,0),$Y28-SUMIF($BK$10:CV$10,CW$10,$BK28:CV28),ROUNDDOWN(CS28*CU28*1/2,0))</f>
        <v>0</v>
      </c>
      <c r="CX28" s="136">
        <f t="shared" si="31"/>
        <v>0</v>
      </c>
      <c r="CY28" s="138">
        <f t="shared" si="32"/>
        <v>0</v>
      </c>
      <c r="CZ28" s="134"/>
      <c r="DA28" s="135">
        <f t="shared" si="33"/>
        <v>0</v>
      </c>
      <c r="DB28" s="136">
        <f t="shared" si="58"/>
        <v>0</v>
      </c>
      <c r="DC28" s="136">
        <f>IF($Y28-SUMIF($BK$10:DB$10,DC$10,$BK28:DB28)&lt;ROUNDDOWN(CY28*DA28*1/2,0),$Y28-SUMIF($BK$10:DB$10,DC$10,$BK28:DB28),ROUNDDOWN(CY28*DA28*1/2,0))</f>
        <v>0</v>
      </c>
      <c r="DD28" s="136">
        <f t="shared" si="35"/>
        <v>0</v>
      </c>
      <c r="DE28" s="138">
        <f t="shared" si="36"/>
        <v>0</v>
      </c>
      <c r="DF28" s="134"/>
      <c r="DG28" s="135">
        <f t="shared" si="37"/>
        <v>0</v>
      </c>
      <c r="DH28" s="136">
        <f t="shared" si="59"/>
        <v>0</v>
      </c>
      <c r="DI28" s="136">
        <f>IF($Y28-SUMIF($BK$10:DH$10,DI$10,$BK28:DH28)&lt;ROUNDDOWN(DE28*DG28*1/2,0),$Y28-SUMIF($BK$10:DH$10,DI$10,$BK28:DH28),ROUNDDOWN(DE28*DG28*1/2,0))</f>
        <v>0</v>
      </c>
      <c r="DJ28" s="136">
        <f t="shared" si="39"/>
        <v>0</v>
      </c>
      <c r="DK28" s="124">
        <f t="shared" si="53"/>
        <v>0</v>
      </c>
      <c r="DL28" s="124">
        <f t="shared" si="0"/>
        <v>0</v>
      </c>
      <c r="DM28" s="229">
        <f t="shared" si="47"/>
        <v>0</v>
      </c>
      <c r="DO28" s="102" t="str">
        <f t="shared" si="49"/>
        <v/>
      </c>
      <c r="DP28" s="88" t="str">
        <f t="shared" si="42"/>
        <v/>
      </c>
      <c r="DQ28" s="103" t="str">
        <f t="shared" si="54"/>
        <v/>
      </c>
    </row>
    <row r="29" spans="1:121" ht="26.25" hidden="1" customHeight="1">
      <c r="A29" s="110">
        <v>18</v>
      </c>
      <c r="B29" s="186"/>
      <c r="C29" s="186"/>
      <c r="D29" s="186"/>
      <c r="E29" s="186"/>
      <c r="F29" s="186"/>
      <c r="G29" s="186"/>
      <c r="H29" s="186"/>
      <c r="I29" s="187"/>
      <c r="J29" s="187"/>
      <c r="K29" s="187"/>
      <c r="L29" s="187"/>
      <c r="M29" s="188"/>
      <c r="N29" s="189"/>
      <c r="O29" s="120"/>
      <c r="P29" s="120"/>
      <c r="Q29" s="121"/>
      <c r="R29" s="121"/>
      <c r="S29" s="261"/>
      <c r="T29" s="122"/>
      <c r="U29" s="120"/>
      <c r="V29" s="123"/>
      <c r="W29" s="124">
        <f t="shared" si="1"/>
        <v>0</v>
      </c>
      <c r="X29" s="125">
        <v>0</v>
      </c>
      <c r="Y29" s="126">
        <f t="shared" si="44"/>
        <v>0</v>
      </c>
      <c r="Z29" s="123"/>
      <c r="AA29" s="140"/>
      <c r="AB29" s="124">
        <f t="shared" si="45"/>
        <v>0</v>
      </c>
      <c r="AC29" s="184"/>
      <c r="AD29" s="129">
        <f t="shared" si="46"/>
        <v>0</v>
      </c>
      <c r="AE29" s="130">
        <f t="shared" si="3"/>
        <v>0</v>
      </c>
      <c r="AF29" s="131"/>
      <c r="AG29" s="131"/>
      <c r="AH29" s="131"/>
      <c r="AI29" s="131"/>
      <c r="AJ29" s="131"/>
      <c r="AK29" s="131"/>
      <c r="AL29" s="123"/>
      <c r="AM29" s="124" cm="1">
        <f t="array" ref="AM29">IFERROR(ROUND(_xlfn.IFS($U29="Ａ重油",AL29*1,$U29="灯油",AL29*0.939,$U29="ＬＰガス",AL29*1.299,$U29="ＬＮＧ",AL29*1.56),1),0)</f>
        <v>0</v>
      </c>
      <c r="AN29" s="123"/>
      <c r="AO29" s="124" cm="1">
        <f t="array" ref="AO29">IFERROR(ROUND(_xlfn.IFS($U29="Ａ重油",AN29*1,$U29="灯油",AN29*0.939,$U29="ＬＰガス",AN29*1.299,$U29="ＬＮＧ",AN29*1.56),1),0)</f>
        <v>0</v>
      </c>
      <c r="AP29" s="123"/>
      <c r="AQ29" s="123"/>
      <c r="AR29" s="132"/>
      <c r="AS29" s="183"/>
      <c r="AT29" s="185"/>
      <c r="AU29" s="239"/>
      <c r="AV29" s="185"/>
      <c r="AW29" s="185"/>
      <c r="AX29" s="239"/>
      <c r="AY29" s="185"/>
      <c r="AZ29" s="239"/>
      <c r="BA29" s="185"/>
      <c r="BB29" s="185"/>
      <c r="BC29" s="239"/>
      <c r="BD29" s="239"/>
      <c r="BE29" s="185"/>
      <c r="BF29" s="185"/>
      <c r="BG29" s="239"/>
      <c r="BH29" s="254"/>
      <c r="BI29" s="133">
        <f t="shared" si="4"/>
        <v>0</v>
      </c>
      <c r="BJ29" s="134"/>
      <c r="BK29" s="135">
        <f t="shared" si="5"/>
        <v>0</v>
      </c>
      <c r="BL29" s="136">
        <f t="shared" si="6"/>
        <v>0</v>
      </c>
      <c r="BM29" s="136">
        <f>IF($Y29-SUMIF($BK$10:BL$10,BM$10,$BK29:BL29)&lt;ROUNDDOWN(BI29*BK29*1/2,0),$Y29-SUMIF($BK$10:BL$10,BM$10,$BK29:BL29),ROUNDDOWN(BI29*BK29*1/2,0))</f>
        <v>0</v>
      </c>
      <c r="BN29" s="136">
        <f t="shared" si="7"/>
        <v>0</v>
      </c>
      <c r="BO29" s="137">
        <f t="shared" si="8"/>
        <v>0</v>
      </c>
      <c r="BP29" s="134"/>
      <c r="BQ29" s="135">
        <f t="shared" si="9"/>
        <v>0</v>
      </c>
      <c r="BR29" s="136">
        <f t="shared" si="50"/>
        <v>0</v>
      </c>
      <c r="BS29" s="136">
        <f>IF($Y29-SUMIF($BK$10:BR$10,BS$10,$BK29:BR29)&lt;ROUNDDOWN(BO29*BQ29*1/2,0),$Y29-SUMIF($BK$10:BR$10,BS$10,$BK29:BR29),ROUNDDOWN(BO29*BQ29*1/2,0))</f>
        <v>0</v>
      </c>
      <c r="BT29" s="136">
        <f t="shared" si="11"/>
        <v>0</v>
      </c>
      <c r="BU29" s="137">
        <f t="shared" si="12"/>
        <v>0</v>
      </c>
      <c r="BV29" s="134"/>
      <c r="BW29" s="135">
        <f t="shared" si="13"/>
        <v>0</v>
      </c>
      <c r="BX29" s="136">
        <f t="shared" si="51"/>
        <v>0</v>
      </c>
      <c r="BY29" s="136">
        <f>IF($Y29-SUMIF($BK$10:BX$10,BY$10,$BK29:BX29)&lt;ROUNDDOWN(BU29*BW29*1/2,0),$Y29-SUMIF($BK$10:BX$10,BY$10,$BK29:BX29),ROUNDDOWN(BU29*BW29*1/2,0))</f>
        <v>0</v>
      </c>
      <c r="BZ29" s="136">
        <f t="shared" si="15"/>
        <v>0</v>
      </c>
      <c r="CA29" s="137">
        <f t="shared" si="16"/>
        <v>0</v>
      </c>
      <c r="CB29" s="134"/>
      <c r="CC29" s="135">
        <f t="shared" si="17"/>
        <v>0</v>
      </c>
      <c r="CD29" s="136">
        <f t="shared" si="52"/>
        <v>0</v>
      </c>
      <c r="CE29" s="136">
        <f>IF($Y29-SUMIF($BK$10:CD$10,CE$10,$BK29:CD29)&lt;ROUNDDOWN(CA29*CC29*1/2,0),$Y29-SUMIF($BK$10:CD$10,CE$10,$BK29:CD29),ROUNDDOWN(CA29*CC29*1/2,0))</f>
        <v>0</v>
      </c>
      <c r="CF29" s="136">
        <f t="shared" si="19"/>
        <v>0</v>
      </c>
      <c r="CG29" s="137">
        <f t="shared" si="20"/>
        <v>0</v>
      </c>
      <c r="CH29" s="134"/>
      <c r="CI29" s="135">
        <f t="shared" si="21"/>
        <v>0</v>
      </c>
      <c r="CJ29" s="136">
        <f t="shared" si="55"/>
        <v>0</v>
      </c>
      <c r="CK29" s="136">
        <f>IF($Y29-SUMIF($BK$10:CJ$10,CK$10,$BK29:CJ29)&lt;ROUNDDOWN(CG29*CI29*1/2,0),$Y29-SUMIF($BK$10:CJ$10,CK$10,$BK29:CJ29),ROUNDDOWN(CG29*CI29*1/2,0))</f>
        <v>0</v>
      </c>
      <c r="CL29" s="136">
        <f t="shared" si="23"/>
        <v>0</v>
      </c>
      <c r="CM29" s="138">
        <f t="shared" si="24"/>
        <v>0</v>
      </c>
      <c r="CN29" s="134"/>
      <c r="CO29" s="135">
        <f t="shared" si="25"/>
        <v>0</v>
      </c>
      <c r="CP29" s="136">
        <f t="shared" si="56"/>
        <v>0</v>
      </c>
      <c r="CQ29" s="136">
        <f>IF($Y29-SUMIF($BK$10:CP$10,CQ$10,$BK29:CP29)&lt;ROUNDDOWN(CM29*CO29*1/2,0),$Y29-SUMIF($BK$10:CP$10,CQ$10,$BK29:CP29),ROUNDDOWN(CM29*CO29*1/2,0))</f>
        <v>0</v>
      </c>
      <c r="CR29" s="136">
        <f t="shared" si="27"/>
        <v>0</v>
      </c>
      <c r="CS29" s="138">
        <f t="shared" si="28"/>
        <v>0</v>
      </c>
      <c r="CT29" s="134"/>
      <c r="CU29" s="135">
        <f t="shared" si="29"/>
        <v>0</v>
      </c>
      <c r="CV29" s="136">
        <f t="shared" si="57"/>
        <v>0</v>
      </c>
      <c r="CW29" s="136">
        <f>IF($Y29-SUMIF($BK$10:CV$10,CW$10,$BK29:CV29)&lt;ROUNDDOWN(CS29*CU29*1/2,0),$Y29-SUMIF($BK$10:CV$10,CW$10,$BK29:CV29),ROUNDDOWN(CS29*CU29*1/2,0))</f>
        <v>0</v>
      </c>
      <c r="CX29" s="136">
        <f t="shared" si="31"/>
        <v>0</v>
      </c>
      <c r="CY29" s="138">
        <f t="shared" si="32"/>
        <v>0</v>
      </c>
      <c r="CZ29" s="134"/>
      <c r="DA29" s="135">
        <f t="shared" si="33"/>
        <v>0</v>
      </c>
      <c r="DB29" s="136">
        <f t="shared" si="58"/>
        <v>0</v>
      </c>
      <c r="DC29" s="136">
        <f>IF($Y29-SUMIF($BK$10:DB$10,DC$10,$BK29:DB29)&lt;ROUNDDOWN(CY29*DA29*1/2,0),$Y29-SUMIF($BK$10:DB$10,DC$10,$BK29:DB29),ROUNDDOWN(CY29*DA29*1/2,0))</f>
        <v>0</v>
      </c>
      <c r="DD29" s="136">
        <f t="shared" si="35"/>
        <v>0</v>
      </c>
      <c r="DE29" s="138">
        <f t="shared" si="36"/>
        <v>0</v>
      </c>
      <c r="DF29" s="134"/>
      <c r="DG29" s="135">
        <f t="shared" si="37"/>
        <v>0</v>
      </c>
      <c r="DH29" s="136">
        <f t="shared" si="59"/>
        <v>0</v>
      </c>
      <c r="DI29" s="136">
        <f>IF($Y29-SUMIF($BK$10:DH$10,DI$10,$BK29:DH29)&lt;ROUNDDOWN(DE29*DG29*1/2,0),$Y29-SUMIF($BK$10:DH$10,DI$10,$BK29:DH29),ROUNDDOWN(DE29*DG29*1/2,0))</f>
        <v>0</v>
      </c>
      <c r="DJ29" s="136">
        <f t="shared" si="39"/>
        <v>0</v>
      </c>
      <c r="DK29" s="124">
        <f t="shared" si="53"/>
        <v>0</v>
      </c>
      <c r="DL29" s="124">
        <f t="shared" si="0"/>
        <v>0</v>
      </c>
      <c r="DM29" s="229">
        <f t="shared" si="47"/>
        <v>0</v>
      </c>
      <c r="DO29" s="102" t="str">
        <f t="shared" si="49"/>
        <v/>
      </c>
      <c r="DP29" s="88" t="str">
        <f t="shared" si="42"/>
        <v/>
      </c>
      <c r="DQ29" s="103" t="str">
        <f t="shared" si="54"/>
        <v/>
      </c>
    </row>
    <row r="30" spans="1:121" ht="26.25" hidden="1" customHeight="1">
      <c r="A30" s="110">
        <v>19</v>
      </c>
      <c r="B30" s="186"/>
      <c r="C30" s="186"/>
      <c r="D30" s="186"/>
      <c r="E30" s="186"/>
      <c r="F30" s="186"/>
      <c r="G30" s="186"/>
      <c r="H30" s="186"/>
      <c r="I30" s="187"/>
      <c r="J30" s="187"/>
      <c r="K30" s="187"/>
      <c r="L30" s="187"/>
      <c r="M30" s="188"/>
      <c r="N30" s="189"/>
      <c r="O30" s="120"/>
      <c r="P30" s="120"/>
      <c r="Q30" s="121"/>
      <c r="R30" s="121"/>
      <c r="S30" s="261"/>
      <c r="T30" s="122"/>
      <c r="U30" s="120"/>
      <c r="V30" s="123"/>
      <c r="W30" s="124">
        <f t="shared" si="1"/>
        <v>0</v>
      </c>
      <c r="X30" s="125">
        <v>0</v>
      </c>
      <c r="Y30" s="126">
        <f t="shared" si="44"/>
        <v>0</v>
      </c>
      <c r="Z30" s="123"/>
      <c r="AA30" s="140"/>
      <c r="AB30" s="124">
        <f t="shared" si="45"/>
        <v>0</v>
      </c>
      <c r="AC30" s="184"/>
      <c r="AD30" s="129">
        <f t="shared" si="46"/>
        <v>0</v>
      </c>
      <c r="AE30" s="130">
        <f t="shared" si="3"/>
        <v>0</v>
      </c>
      <c r="AF30" s="131"/>
      <c r="AG30" s="131"/>
      <c r="AH30" s="131"/>
      <c r="AI30" s="131"/>
      <c r="AJ30" s="131"/>
      <c r="AK30" s="131"/>
      <c r="AL30" s="123"/>
      <c r="AM30" s="124" cm="1">
        <f t="array" ref="AM30">IFERROR(ROUND(_xlfn.IFS($U30="Ａ重油",AL30*1,$U30="灯油",AL30*0.939,$U30="ＬＰガス",AL30*1.299,$U30="ＬＮＧ",AL30*1.56),1),0)</f>
        <v>0</v>
      </c>
      <c r="AN30" s="123"/>
      <c r="AO30" s="124" cm="1">
        <f t="array" ref="AO30">IFERROR(ROUND(_xlfn.IFS($U30="Ａ重油",AN30*1,$U30="灯油",AN30*0.939,$U30="ＬＰガス",AN30*1.299,$U30="ＬＮＧ",AN30*1.56),1),0)</f>
        <v>0</v>
      </c>
      <c r="AP30" s="123"/>
      <c r="AQ30" s="123"/>
      <c r="AR30" s="132"/>
      <c r="AS30" s="181"/>
      <c r="AT30" s="185"/>
      <c r="AU30" s="239"/>
      <c r="AV30" s="185"/>
      <c r="AW30" s="185"/>
      <c r="AX30" s="239"/>
      <c r="AY30" s="185"/>
      <c r="AZ30" s="239"/>
      <c r="BA30" s="185"/>
      <c r="BB30" s="185"/>
      <c r="BC30" s="239"/>
      <c r="BD30" s="239"/>
      <c r="BE30" s="185"/>
      <c r="BF30" s="185"/>
      <c r="BG30" s="239"/>
      <c r="BH30" s="254"/>
      <c r="BI30" s="133">
        <f t="shared" si="4"/>
        <v>0</v>
      </c>
      <c r="BJ30" s="134"/>
      <c r="BK30" s="135">
        <f t="shared" si="5"/>
        <v>0</v>
      </c>
      <c r="BL30" s="136">
        <f t="shared" si="6"/>
        <v>0</v>
      </c>
      <c r="BM30" s="136">
        <f>IF($Y30-SUMIF($BK$10:BL$10,BM$10,$BK30:BL30)&lt;ROUNDDOWN(BI30*BK30*1/2,0),$Y30-SUMIF($BK$10:BL$10,BM$10,$BK30:BL30),ROUNDDOWN(BI30*BK30*1/2,0))</f>
        <v>0</v>
      </c>
      <c r="BN30" s="136">
        <f t="shared" si="7"/>
        <v>0</v>
      </c>
      <c r="BO30" s="137">
        <f t="shared" si="8"/>
        <v>0</v>
      </c>
      <c r="BP30" s="134"/>
      <c r="BQ30" s="135">
        <f t="shared" si="9"/>
        <v>0</v>
      </c>
      <c r="BR30" s="136">
        <f t="shared" si="50"/>
        <v>0</v>
      </c>
      <c r="BS30" s="136">
        <f>IF($Y30-SUMIF($BK$10:BR$10,BS$10,$BK30:BR30)&lt;ROUNDDOWN(BO30*BQ30*1/2,0),$Y30-SUMIF($BK$10:BR$10,BS$10,$BK30:BR30),ROUNDDOWN(BO30*BQ30*1/2,0))</f>
        <v>0</v>
      </c>
      <c r="BT30" s="136">
        <f t="shared" si="11"/>
        <v>0</v>
      </c>
      <c r="BU30" s="137">
        <f t="shared" si="12"/>
        <v>0</v>
      </c>
      <c r="BV30" s="134"/>
      <c r="BW30" s="135">
        <f t="shared" si="13"/>
        <v>0</v>
      </c>
      <c r="BX30" s="136">
        <f t="shared" si="51"/>
        <v>0</v>
      </c>
      <c r="BY30" s="136">
        <f>IF($Y30-SUMIF($BK$10:BX$10,BY$10,$BK30:BX30)&lt;ROUNDDOWN(BU30*BW30*1/2,0),$Y30-SUMIF($BK$10:BX$10,BY$10,$BK30:BX30),ROUNDDOWN(BU30*BW30*1/2,0))</f>
        <v>0</v>
      </c>
      <c r="BZ30" s="136">
        <f t="shared" si="15"/>
        <v>0</v>
      </c>
      <c r="CA30" s="137">
        <f t="shared" si="16"/>
        <v>0</v>
      </c>
      <c r="CB30" s="134"/>
      <c r="CC30" s="135">
        <f t="shared" si="17"/>
        <v>0</v>
      </c>
      <c r="CD30" s="136">
        <f t="shared" si="52"/>
        <v>0</v>
      </c>
      <c r="CE30" s="136">
        <f>IF($Y30-SUMIF($BK$10:CD$10,CE$10,$BK30:CD30)&lt;ROUNDDOWN(CA30*CC30*1/2,0),$Y30-SUMIF($BK$10:CD$10,CE$10,$BK30:CD30),ROUNDDOWN(CA30*CC30*1/2,0))</f>
        <v>0</v>
      </c>
      <c r="CF30" s="136">
        <f t="shared" si="19"/>
        <v>0</v>
      </c>
      <c r="CG30" s="137">
        <f t="shared" si="20"/>
        <v>0</v>
      </c>
      <c r="CH30" s="134"/>
      <c r="CI30" s="135">
        <f t="shared" si="21"/>
        <v>0</v>
      </c>
      <c r="CJ30" s="136">
        <f t="shared" si="55"/>
        <v>0</v>
      </c>
      <c r="CK30" s="136">
        <f>IF($Y30-SUMIF($BK$10:CJ$10,CK$10,$BK30:CJ30)&lt;ROUNDDOWN(CG30*CI30*1/2,0),$Y30-SUMIF($BK$10:CJ$10,CK$10,$BK30:CJ30),ROUNDDOWN(CG30*CI30*1/2,0))</f>
        <v>0</v>
      </c>
      <c r="CL30" s="136">
        <f t="shared" si="23"/>
        <v>0</v>
      </c>
      <c r="CM30" s="138">
        <f t="shared" si="24"/>
        <v>0</v>
      </c>
      <c r="CN30" s="134"/>
      <c r="CO30" s="135">
        <f t="shared" si="25"/>
        <v>0</v>
      </c>
      <c r="CP30" s="136">
        <f t="shared" si="56"/>
        <v>0</v>
      </c>
      <c r="CQ30" s="136">
        <f>IF($Y30-SUMIF($BK$10:CP$10,CQ$10,$BK30:CP30)&lt;ROUNDDOWN(CM30*CO30*1/2,0),$Y30-SUMIF($BK$10:CP$10,CQ$10,$BK30:CP30),ROUNDDOWN(CM30*CO30*1/2,0))</f>
        <v>0</v>
      </c>
      <c r="CR30" s="136">
        <f t="shared" si="27"/>
        <v>0</v>
      </c>
      <c r="CS30" s="138">
        <f t="shared" si="28"/>
        <v>0</v>
      </c>
      <c r="CT30" s="134"/>
      <c r="CU30" s="135">
        <f t="shared" si="29"/>
        <v>0</v>
      </c>
      <c r="CV30" s="136">
        <f t="shared" si="57"/>
        <v>0</v>
      </c>
      <c r="CW30" s="136">
        <f>IF($Y30-SUMIF($BK$10:CV$10,CW$10,$BK30:CV30)&lt;ROUNDDOWN(CS30*CU30*1/2,0),$Y30-SUMIF($BK$10:CV$10,CW$10,$BK30:CV30),ROUNDDOWN(CS30*CU30*1/2,0))</f>
        <v>0</v>
      </c>
      <c r="CX30" s="136">
        <f t="shared" si="31"/>
        <v>0</v>
      </c>
      <c r="CY30" s="138">
        <f t="shared" si="32"/>
        <v>0</v>
      </c>
      <c r="CZ30" s="134"/>
      <c r="DA30" s="135">
        <f t="shared" si="33"/>
        <v>0</v>
      </c>
      <c r="DB30" s="136">
        <f t="shared" si="58"/>
        <v>0</v>
      </c>
      <c r="DC30" s="136">
        <f>IF($Y30-SUMIF($BK$10:DB$10,DC$10,$BK30:DB30)&lt;ROUNDDOWN(CY30*DA30*1/2,0),$Y30-SUMIF($BK$10:DB$10,DC$10,$BK30:DB30),ROUNDDOWN(CY30*DA30*1/2,0))</f>
        <v>0</v>
      </c>
      <c r="DD30" s="136">
        <f t="shared" si="35"/>
        <v>0</v>
      </c>
      <c r="DE30" s="138">
        <f t="shared" si="36"/>
        <v>0</v>
      </c>
      <c r="DF30" s="134"/>
      <c r="DG30" s="135">
        <f t="shared" si="37"/>
        <v>0</v>
      </c>
      <c r="DH30" s="136">
        <f t="shared" si="59"/>
        <v>0</v>
      </c>
      <c r="DI30" s="136">
        <f>IF($Y30-SUMIF($BK$10:DH$10,DI$10,$BK30:DH30)&lt;ROUNDDOWN(DE30*DG30*1/2,0),$Y30-SUMIF($BK$10:DH$10,DI$10,$BK30:DH30),ROUNDDOWN(DE30*DG30*1/2,0))</f>
        <v>0</v>
      </c>
      <c r="DJ30" s="136">
        <f t="shared" si="39"/>
        <v>0</v>
      </c>
      <c r="DK30" s="124">
        <f t="shared" si="53"/>
        <v>0</v>
      </c>
      <c r="DL30" s="124">
        <f t="shared" si="0"/>
        <v>0</v>
      </c>
      <c r="DM30" s="229">
        <f t="shared" si="47"/>
        <v>0</v>
      </c>
      <c r="DO30" s="102" t="str">
        <f t="shared" si="49"/>
        <v/>
      </c>
      <c r="DP30" s="88" t="str">
        <f t="shared" si="42"/>
        <v/>
      </c>
      <c r="DQ30" s="103" t="str">
        <f t="shared" si="54"/>
        <v/>
      </c>
    </row>
    <row r="31" spans="1:121" ht="26.25" hidden="1" customHeight="1">
      <c r="A31" s="110">
        <v>20</v>
      </c>
      <c r="B31" s="186"/>
      <c r="C31" s="186"/>
      <c r="D31" s="186"/>
      <c r="E31" s="186"/>
      <c r="F31" s="186"/>
      <c r="G31" s="186"/>
      <c r="H31" s="186"/>
      <c r="I31" s="187"/>
      <c r="J31" s="187"/>
      <c r="K31" s="187"/>
      <c r="L31" s="187"/>
      <c r="M31" s="188"/>
      <c r="N31" s="189"/>
      <c r="O31" s="120"/>
      <c r="P31" s="120"/>
      <c r="Q31" s="121"/>
      <c r="R31" s="121"/>
      <c r="S31" s="261"/>
      <c r="T31" s="122"/>
      <c r="U31" s="120"/>
      <c r="V31" s="123"/>
      <c r="W31" s="124">
        <f t="shared" si="1"/>
        <v>0</v>
      </c>
      <c r="X31" s="125">
        <v>0</v>
      </c>
      <c r="Y31" s="126">
        <f t="shared" si="44"/>
        <v>0</v>
      </c>
      <c r="Z31" s="123"/>
      <c r="AA31" s="140"/>
      <c r="AB31" s="124">
        <f t="shared" si="45"/>
        <v>0</v>
      </c>
      <c r="AC31" s="184"/>
      <c r="AD31" s="129">
        <f t="shared" si="46"/>
        <v>0</v>
      </c>
      <c r="AE31" s="130">
        <f t="shared" si="3"/>
        <v>0</v>
      </c>
      <c r="AF31" s="131"/>
      <c r="AG31" s="131"/>
      <c r="AH31" s="131"/>
      <c r="AI31" s="131"/>
      <c r="AJ31" s="131"/>
      <c r="AK31" s="131"/>
      <c r="AL31" s="123"/>
      <c r="AM31" s="124" cm="1">
        <f t="array" ref="AM31">IFERROR(ROUND(_xlfn.IFS($U31="Ａ重油",AL31*1,$U31="灯油",AL31*0.939,$U31="ＬＰガス",AL31*1.299,$U31="ＬＮＧ",AL31*1.56),1),0)</f>
        <v>0</v>
      </c>
      <c r="AN31" s="123"/>
      <c r="AO31" s="124" cm="1">
        <f t="array" ref="AO31">IFERROR(ROUND(_xlfn.IFS($U31="Ａ重油",AN31*1,$U31="灯油",AN31*0.939,$U31="ＬＰガス",AN31*1.299,$U31="ＬＮＧ",AN31*1.56),1),0)</f>
        <v>0</v>
      </c>
      <c r="AP31" s="123"/>
      <c r="AQ31" s="123"/>
      <c r="AR31" s="132"/>
      <c r="AS31" s="183"/>
      <c r="AT31" s="185"/>
      <c r="AU31" s="239"/>
      <c r="AV31" s="185"/>
      <c r="AW31" s="185"/>
      <c r="AX31" s="239"/>
      <c r="AY31" s="185"/>
      <c r="AZ31" s="239"/>
      <c r="BA31" s="185"/>
      <c r="BB31" s="185"/>
      <c r="BC31" s="239"/>
      <c r="BD31" s="239"/>
      <c r="BE31" s="185"/>
      <c r="BF31" s="185"/>
      <c r="BG31" s="239"/>
      <c r="BH31" s="254"/>
      <c r="BI31" s="133">
        <f t="shared" si="4"/>
        <v>0</v>
      </c>
      <c r="BJ31" s="134"/>
      <c r="BK31" s="135">
        <f t="shared" si="5"/>
        <v>0</v>
      </c>
      <c r="BL31" s="136">
        <f t="shared" si="6"/>
        <v>0</v>
      </c>
      <c r="BM31" s="136">
        <f>IF($Y31-SUMIF($BK$10:BL$10,BM$10,$BK31:BL31)&lt;ROUNDDOWN(BI31*BK31*1/2,0),$Y31-SUMIF($BK$10:BL$10,BM$10,$BK31:BL31),ROUNDDOWN(BI31*BK31*1/2,0))</f>
        <v>0</v>
      </c>
      <c r="BN31" s="136">
        <f t="shared" si="7"/>
        <v>0</v>
      </c>
      <c r="BO31" s="137">
        <f t="shared" si="8"/>
        <v>0</v>
      </c>
      <c r="BP31" s="134"/>
      <c r="BQ31" s="135">
        <f t="shared" si="9"/>
        <v>0</v>
      </c>
      <c r="BR31" s="136">
        <f t="shared" si="50"/>
        <v>0</v>
      </c>
      <c r="BS31" s="136">
        <f>IF($Y31-SUMIF($BK$10:BR$10,BS$10,$BK31:BR31)&lt;ROUNDDOWN(BO31*BQ31*1/2,0),$Y31-SUMIF($BK$10:BR$10,BS$10,$BK31:BR31),ROUNDDOWN(BO31*BQ31*1/2,0))</f>
        <v>0</v>
      </c>
      <c r="BT31" s="136">
        <f t="shared" si="11"/>
        <v>0</v>
      </c>
      <c r="BU31" s="137">
        <f t="shared" si="12"/>
        <v>0</v>
      </c>
      <c r="BV31" s="134"/>
      <c r="BW31" s="135">
        <f t="shared" si="13"/>
        <v>0</v>
      </c>
      <c r="BX31" s="136">
        <f t="shared" si="51"/>
        <v>0</v>
      </c>
      <c r="BY31" s="136">
        <f>IF($Y31-SUMIF($BK$10:BX$10,BY$10,$BK31:BX31)&lt;ROUNDDOWN(BU31*BW31*1/2,0),$Y31-SUMIF($BK$10:BX$10,BY$10,$BK31:BX31),ROUNDDOWN(BU31*BW31*1/2,0))</f>
        <v>0</v>
      </c>
      <c r="BZ31" s="136">
        <f t="shared" si="15"/>
        <v>0</v>
      </c>
      <c r="CA31" s="137">
        <f t="shared" si="16"/>
        <v>0</v>
      </c>
      <c r="CB31" s="134"/>
      <c r="CC31" s="135">
        <f t="shared" si="17"/>
        <v>0</v>
      </c>
      <c r="CD31" s="136">
        <f t="shared" si="52"/>
        <v>0</v>
      </c>
      <c r="CE31" s="136">
        <f>IF($Y31-SUMIF($BK$10:CD$10,CE$10,$BK31:CD31)&lt;ROUNDDOWN(CA31*CC31*1/2,0),$Y31-SUMIF($BK$10:CD$10,CE$10,$BK31:CD31),ROUNDDOWN(CA31*CC31*1/2,0))</f>
        <v>0</v>
      </c>
      <c r="CF31" s="136">
        <f t="shared" si="19"/>
        <v>0</v>
      </c>
      <c r="CG31" s="137">
        <f t="shared" si="20"/>
        <v>0</v>
      </c>
      <c r="CH31" s="134"/>
      <c r="CI31" s="135">
        <f t="shared" si="21"/>
        <v>0</v>
      </c>
      <c r="CJ31" s="136">
        <f t="shared" si="55"/>
        <v>0</v>
      </c>
      <c r="CK31" s="136">
        <f>IF($Y31-SUMIF($BK$10:CJ$10,CK$10,$BK31:CJ31)&lt;ROUNDDOWN(CG31*CI31*1/2,0),$Y31-SUMIF($BK$10:CJ$10,CK$10,$BK31:CJ31),ROUNDDOWN(CG31*CI31*1/2,0))</f>
        <v>0</v>
      </c>
      <c r="CL31" s="136">
        <f t="shared" si="23"/>
        <v>0</v>
      </c>
      <c r="CM31" s="138">
        <f t="shared" si="24"/>
        <v>0</v>
      </c>
      <c r="CN31" s="134"/>
      <c r="CO31" s="135">
        <f t="shared" si="25"/>
        <v>0</v>
      </c>
      <c r="CP31" s="136">
        <f t="shared" si="56"/>
        <v>0</v>
      </c>
      <c r="CQ31" s="136">
        <f>IF($Y31-SUMIF($BK$10:CP$10,CQ$10,$BK31:CP31)&lt;ROUNDDOWN(CM31*CO31*1/2,0),$Y31-SUMIF($BK$10:CP$10,CQ$10,$BK31:CP31),ROUNDDOWN(CM31*CO31*1/2,0))</f>
        <v>0</v>
      </c>
      <c r="CR31" s="136">
        <f t="shared" si="27"/>
        <v>0</v>
      </c>
      <c r="CS31" s="138">
        <f t="shared" si="28"/>
        <v>0</v>
      </c>
      <c r="CT31" s="134"/>
      <c r="CU31" s="135">
        <f t="shared" si="29"/>
        <v>0</v>
      </c>
      <c r="CV31" s="136">
        <f t="shared" si="57"/>
        <v>0</v>
      </c>
      <c r="CW31" s="136">
        <f>IF($Y31-SUMIF($BK$10:CV$10,CW$10,$BK31:CV31)&lt;ROUNDDOWN(CS31*CU31*1/2,0),$Y31-SUMIF($BK$10:CV$10,CW$10,$BK31:CV31),ROUNDDOWN(CS31*CU31*1/2,0))</f>
        <v>0</v>
      </c>
      <c r="CX31" s="136">
        <f t="shared" si="31"/>
        <v>0</v>
      </c>
      <c r="CY31" s="138">
        <f t="shared" si="32"/>
        <v>0</v>
      </c>
      <c r="CZ31" s="134"/>
      <c r="DA31" s="135">
        <f t="shared" si="33"/>
        <v>0</v>
      </c>
      <c r="DB31" s="136">
        <f t="shared" si="58"/>
        <v>0</v>
      </c>
      <c r="DC31" s="136">
        <f>IF($Y31-SUMIF($BK$10:DB$10,DC$10,$BK31:DB31)&lt;ROUNDDOWN(CY31*DA31*1/2,0),$Y31-SUMIF($BK$10:DB$10,DC$10,$BK31:DB31),ROUNDDOWN(CY31*DA31*1/2,0))</f>
        <v>0</v>
      </c>
      <c r="DD31" s="136">
        <f t="shared" si="35"/>
        <v>0</v>
      </c>
      <c r="DE31" s="138">
        <f t="shared" si="36"/>
        <v>0</v>
      </c>
      <c r="DF31" s="134"/>
      <c r="DG31" s="135">
        <f t="shared" si="37"/>
        <v>0</v>
      </c>
      <c r="DH31" s="136">
        <f t="shared" si="59"/>
        <v>0</v>
      </c>
      <c r="DI31" s="136">
        <f>IF($Y31-SUMIF($BK$10:DH$10,DI$10,$BK31:DH31)&lt;ROUNDDOWN(DE31*DG31*1/2,0),$Y31-SUMIF($BK$10:DH$10,DI$10,$BK31:DH31),ROUNDDOWN(DE31*DG31*1/2,0))</f>
        <v>0</v>
      </c>
      <c r="DJ31" s="136">
        <f t="shared" si="39"/>
        <v>0</v>
      </c>
      <c r="DK31" s="124">
        <f t="shared" si="53"/>
        <v>0</v>
      </c>
      <c r="DL31" s="124">
        <f t="shared" si="0"/>
        <v>0</v>
      </c>
      <c r="DM31" s="229">
        <f t="shared" si="47"/>
        <v>0</v>
      </c>
      <c r="DO31" s="102" t="str">
        <f t="shared" si="49"/>
        <v/>
      </c>
      <c r="DP31" s="88" t="str">
        <f t="shared" si="42"/>
        <v/>
      </c>
      <c r="DQ31" s="103" t="str">
        <f t="shared" si="54"/>
        <v/>
      </c>
    </row>
    <row r="32" spans="1:121" ht="26.25" hidden="1" customHeight="1">
      <c r="A32" s="110">
        <v>21</v>
      </c>
      <c r="B32" s="186"/>
      <c r="C32" s="186"/>
      <c r="D32" s="186"/>
      <c r="E32" s="186"/>
      <c r="F32" s="186"/>
      <c r="G32" s="186"/>
      <c r="H32" s="186"/>
      <c r="I32" s="187"/>
      <c r="J32" s="187"/>
      <c r="K32" s="187"/>
      <c r="L32" s="187"/>
      <c r="M32" s="188"/>
      <c r="N32" s="189"/>
      <c r="O32" s="120"/>
      <c r="P32" s="120"/>
      <c r="Q32" s="121"/>
      <c r="R32" s="121"/>
      <c r="S32" s="261"/>
      <c r="T32" s="122"/>
      <c r="U32" s="120"/>
      <c r="V32" s="123"/>
      <c r="W32" s="124">
        <f t="shared" si="1"/>
        <v>0</v>
      </c>
      <c r="X32" s="125">
        <v>0</v>
      </c>
      <c r="Y32" s="126">
        <f t="shared" si="44"/>
        <v>0</v>
      </c>
      <c r="Z32" s="123"/>
      <c r="AA32" s="140"/>
      <c r="AB32" s="124">
        <f t="shared" si="45"/>
        <v>0</v>
      </c>
      <c r="AC32" s="184"/>
      <c r="AD32" s="129">
        <f t="shared" si="46"/>
        <v>0</v>
      </c>
      <c r="AE32" s="130">
        <f t="shared" si="3"/>
        <v>0</v>
      </c>
      <c r="AF32" s="131"/>
      <c r="AG32" s="131"/>
      <c r="AH32" s="131"/>
      <c r="AI32" s="131"/>
      <c r="AJ32" s="131"/>
      <c r="AK32" s="131"/>
      <c r="AL32" s="123"/>
      <c r="AM32" s="124" cm="1">
        <f t="array" ref="AM32">IFERROR(ROUND(_xlfn.IFS($U32="Ａ重油",AL32*1,$U32="灯油",AL32*0.939,$U32="ＬＰガス",AL32*1.299,$U32="ＬＮＧ",AL32*1.56),1),0)</f>
        <v>0</v>
      </c>
      <c r="AN32" s="123"/>
      <c r="AO32" s="124" cm="1">
        <f t="array" ref="AO32">IFERROR(ROUND(_xlfn.IFS($U32="Ａ重油",AN32*1,$U32="灯油",AN32*0.939,$U32="ＬＰガス",AN32*1.299,$U32="ＬＮＧ",AN32*1.56),1),0)</f>
        <v>0</v>
      </c>
      <c r="AP32" s="123"/>
      <c r="AQ32" s="123"/>
      <c r="AR32" s="132"/>
      <c r="AS32" s="181"/>
      <c r="AT32" s="185"/>
      <c r="AU32" s="239"/>
      <c r="AV32" s="185"/>
      <c r="AW32" s="185"/>
      <c r="AX32" s="239"/>
      <c r="AY32" s="185"/>
      <c r="AZ32" s="239"/>
      <c r="BA32" s="185"/>
      <c r="BB32" s="185"/>
      <c r="BC32" s="239"/>
      <c r="BD32" s="239"/>
      <c r="BE32" s="185"/>
      <c r="BF32" s="185"/>
      <c r="BG32" s="239"/>
      <c r="BH32" s="254"/>
      <c r="BI32" s="133">
        <f t="shared" si="4"/>
        <v>0</v>
      </c>
      <c r="BJ32" s="134"/>
      <c r="BK32" s="135">
        <f t="shared" si="5"/>
        <v>0</v>
      </c>
      <c r="BL32" s="136">
        <f t="shared" si="6"/>
        <v>0</v>
      </c>
      <c r="BM32" s="136">
        <f>IF($Y32-SUMIF($BK$10:BL$10,BM$10,$BK32:BL32)&lt;ROUNDDOWN(BI32*BK32*1/2,0),$Y32-SUMIF($BK$10:BL$10,BM$10,$BK32:BL32),ROUNDDOWN(BI32*BK32*1/2,0))</f>
        <v>0</v>
      </c>
      <c r="BN32" s="136">
        <f t="shared" si="7"/>
        <v>0</v>
      </c>
      <c r="BO32" s="137">
        <f t="shared" si="8"/>
        <v>0</v>
      </c>
      <c r="BP32" s="134"/>
      <c r="BQ32" s="135">
        <f t="shared" si="9"/>
        <v>0</v>
      </c>
      <c r="BR32" s="136">
        <f t="shared" si="50"/>
        <v>0</v>
      </c>
      <c r="BS32" s="136">
        <f>IF($Y32-SUMIF($BK$10:BR$10,BS$10,$BK32:BR32)&lt;ROUNDDOWN(BO32*BQ32*1/2,0),$Y32-SUMIF($BK$10:BR$10,BS$10,$BK32:BR32),ROUNDDOWN(BO32*BQ32*1/2,0))</f>
        <v>0</v>
      </c>
      <c r="BT32" s="136">
        <f t="shared" si="11"/>
        <v>0</v>
      </c>
      <c r="BU32" s="137">
        <f t="shared" si="12"/>
        <v>0</v>
      </c>
      <c r="BV32" s="134"/>
      <c r="BW32" s="135">
        <f t="shared" si="13"/>
        <v>0</v>
      </c>
      <c r="BX32" s="136">
        <f t="shared" si="51"/>
        <v>0</v>
      </c>
      <c r="BY32" s="136">
        <f>IF($Y32-SUMIF($BK$10:BX$10,BY$10,$BK32:BX32)&lt;ROUNDDOWN(BU32*BW32*1/2,0),$Y32-SUMIF($BK$10:BX$10,BY$10,$BK32:BX32),ROUNDDOWN(BU32*BW32*1/2,0))</f>
        <v>0</v>
      </c>
      <c r="BZ32" s="136">
        <f t="shared" si="15"/>
        <v>0</v>
      </c>
      <c r="CA32" s="137">
        <f t="shared" si="16"/>
        <v>0</v>
      </c>
      <c r="CB32" s="134"/>
      <c r="CC32" s="135">
        <f t="shared" si="17"/>
        <v>0</v>
      </c>
      <c r="CD32" s="136">
        <f t="shared" si="52"/>
        <v>0</v>
      </c>
      <c r="CE32" s="136">
        <f>IF($Y32-SUMIF($BK$10:CD$10,CE$10,$BK32:CD32)&lt;ROUNDDOWN(CA32*CC32*1/2,0),$Y32-SUMIF($BK$10:CD$10,CE$10,$BK32:CD32),ROUNDDOWN(CA32*CC32*1/2,0))</f>
        <v>0</v>
      </c>
      <c r="CF32" s="136">
        <f t="shared" si="19"/>
        <v>0</v>
      </c>
      <c r="CG32" s="137">
        <f t="shared" si="20"/>
        <v>0</v>
      </c>
      <c r="CH32" s="134"/>
      <c r="CI32" s="135">
        <f t="shared" si="21"/>
        <v>0</v>
      </c>
      <c r="CJ32" s="136">
        <f t="shared" si="55"/>
        <v>0</v>
      </c>
      <c r="CK32" s="136">
        <f>IF($Y32-SUMIF($BK$10:CJ$10,CK$10,$BK32:CJ32)&lt;ROUNDDOWN(CG32*CI32*1/2,0),$Y32-SUMIF($BK$10:CJ$10,CK$10,$BK32:CJ32),ROUNDDOWN(CG32*CI32*1/2,0))</f>
        <v>0</v>
      </c>
      <c r="CL32" s="136">
        <f t="shared" si="23"/>
        <v>0</v>
      </c>
      <c r="CM32" s="138">
        <f t="shared" si="24"/>
        <v>0</v>
      </c>
      <c r="CN32" s="134"/>
      <c r="CO32" s="135">
        <f t="shared" si="25"/>
        <v>0</v>
      </c>
      <c r="CP32" s="136">
        <f t="shared" si="56"/>
        <v>0</v>
      </c>
      <c r="CQ32" s="136">
        <f>IF($Y32-SUMIF($BK$10:CP$10,CQ$10,$BK32:CP32)&lt;ROUNDDOWN(CM32*CO32*1/2,0),$Y32-SUMIF($BK$10:CP$10,CQ$10,$BK32:CP32),ROUNDDOWN(CM32*CO32*1/2,0))</f>
        <v>0</v>
      </c>
      <c r="CR32" s="136">
        <f t="shared" si="27"/>
        <v>0</v>
      </c>
      <c r="CS32" s="138">
        <f t="shared" si="28"/>
        <v>0</v>
      </c>
      <c r="CT32" s="134"/>
      <c r="CU32" s="135">
        <f t="shared" si="29"/>
        <v>0</v>
      </c>
      <c r="CV32" s="136">
        <f t="shared" si="57"/>
        <v>0</v>
      </c>
      <c r="CW32" s="136">
        <f>IF($Y32-SUMIF($BK$10:CV$10,CW$10,$BK32:CV32)&lt;ROUNDDOWN(CS32*CU32*1/2,0),$Y32-SUMIF($BK$10:CV$10,CW$10,$BK32:CV32),ROUNDDOWN(CS32*CU32*1/2,0))</f>
        <v>0</v>
      </c>
      <c r="CX32" s="136">
        <f t="shared" si="31"/>
        <v>0</v>
      </c>
      <c r="CY32" s="138">
        <f t="shared" si="32"/>
        <v>0</v>
      </c>
      <c r="CZ32" s="134"/>
      <c r="DA32" s="135">
        <f t="shared" si="33"/>
        <v>0</v>
      </c>
      <c r="DB32" s="136">
        <f t="shared" si="58"/>
        <v>0</v>
      </c>
      <c r="DC32" s="136">
        <f>IF($Y32-SUMIF($BK$10:DB$10,DC$10,$BK32:DB32)&lt;ROUNDDOWN(CY32*DA32*1/2,0),$Y32-SUMIF($BK$10:DB$10,DC$10,$BK32:DB32),ROUNDDOWN(CY32*DA32*1/2,0))</f>
        <v>0</v>
      </c>
      <c r="DD32" s="136">
        <f t="shared" si="35"/>
        <v>0</v>
      </c>
      <c r="DE32" s="138">
        <f t="shared" si="36"/>
        <v>0</v>
      </c>
      <c r="DF32" s="134"/>
      <c r="DG32" s="135">
        <f t="shared" si="37"/>
        <v>0</v>
      </c>
      <c r="DH32" s="136">
        <f t="shared" si="59"/>
        <v>0</v>
      </c>
      <c r="DI32" s="136">
        <f>IF($Y32-SUMIF($BK$10:DH$10,DI$10,$BK32:DH32)&lt;ROUNDDOWN(DE32*DG32*1/2,0),$Y32-SUMIF($BK$10:DH$10,DI$10,$BK32:DH32),ROUNDDOWN(DE32*DG32*1/2,0))</f>
        <v>0</v>
      </c>
      <c r="DJ32" s="136">
        <f t="shared" si="39"/>
        <v>0</v>
      </c>
      <c r="DK32" s="124">
        <f t="shared" si="53"/>
        <v>0</v>
      </c>
      <c r="DL32" s="124">
        <f t="shared" si="0"/>
        <v>0</v>
      </c>
      <c r="DM32" s="229">
        <f t="shared" si="47"/>
        <v>0</v>
      </c>
      <c r="DO32" s="102" t="str">
        <f t="shared" si="49"/>
        <v/>
      </c>
      <c r="DP32" s="88" t="str">
        <f t="shared" si="42"/>
        <v/>
      </c>
      <c r="DQ32" s="103" t="str">
        <f t="shared" si="54"/>
        <v/>
      </c>
    </row>
    <row r="33" spans="1:121" ht="26.25" hidden="1" customHeight="1">
      <c r="A33" s="110">
        <v>22</v>
      </c>
      <c r="B33" s="186"/>
      <c r="C33" s="186"/>
      <c r="D33" s="186"/>
      <c r="E33" s="186"/>
      <c r="F33" s="186"/>
      <c r="G33" s="186"/>
      <c r="H33" s="186"/>
      <c r="I33" s="187"/>
      <c r="J33" s="187"/>
      <c r="K33" s="187"/>
      <c r="L33" s="187"/>
      <c r="M33" s="188"/>
      <c r="N33" s="189"/>
      <c r="O33" s="120"/>
      <c r="P33" s="120"/>
      <c r="Q33" s="121"/>
      <c r="R33" s="121"/>
      <c r="S33" s="261"/>
      <c r="T33" s="122"/>
      <c r="U33" s="120"/>
      <c r="V33" s="123"/>
      <c r="W33" s="124">
        <f t="shared" si="1"/>
        <v>0</v>
      </c>
      <c r="X33" s="125">
        <v>0</v>
      </c>
      <c r="Y33" s="126">
        <f t="shared" si="44"/>
        <v>0</v>
      </c>
      <c r="Z33" s="123"/>
      <c r="AA33" s="140"/>
      <c r="AB33" s="124">
        <f t="shared" si="45"/>
        <v>0</v>
      </c>
      <c r="AC33" s="184"/>
      <c r="AD33" s="129">
        <f t="shared" si="46"/>
        <v>0</v>
      </c>
      <c r="AE33" s="130">
        <f t="shared" si="3"/>
        <v>0</v>
      </c>
      <c r="AF33" s="131"/>
      <c r="AG33" s="131"/>
      <c r="AH33" s="131"/>
      <c r="AI33" s="131"/>
      <c r="AJ33" s="131"/>
      <c r="AK33" s="131"/>
      <c r="AL33" s="123"/>
      <c r="AM33" s="124" cm="1">
        <f t="array" ref="AM33">IFERROR(ROUND(_xlfn.IFS($U33="Ａ重油",AL33*1,$U33="灯油",AL33*0.939,$U33="ＬＰガス",AL33*1.299,$U33="ＬＮＧ",AL33*1.56),1),0)</f>
        <v>0</v>
      </c>
      <c r="AN33" s="123"/>
      <c r="AO33" s="124" cm="1">
        <f t="array" ref="AO33">IFERROR(ROUND(_xlfn.IFS($U33="Ａ重油",AN33*1,$U33="灯油",AN33*0.939,$U33="ＬＰガス",AN33*1.299,$U33="ＬＮＧ",AN33*1.56),1),0)</f>
        <v>0</v>
      </c>
      <c r="AP33" s="123"/>
      <c r="AQ33" s="123"/>
      <c r="AR33" s="132"/>
      <c r="AS33" s="183"/>
      <c r="AT33" s="185"/>
      <c r="AU33" s="239"/>
      <c r="AV33" s="185"/>
      <c r="AW33" s="185"/>
      <c r="AX33" s="239"/>
      <c r="AY33" s="185"/>
      <c r="AZ33" s="239"/>
      <c r="BA33" s="185"/>
      <c r="BB33" s="185"/>
      <c r="BC33" s="239"/>
      <c r="BD33" s="239"/>
      <c r="BE33" s="185"/>
      <c r="BF33" s="185"/>
      <c r="BG33" s="239"/>
      <c r="BH33" s="254"/>
      <c r="BI33" s="133">
        <f t="shared" si="4"/>
        <v>0</v>
      </c>
      <c r="BJ33" s="134"/>
      <c r="BK33" s="135">
        <f t="shared" si="5"/>
        <v>0</v>
      </c>
      <c r="BL33" s="136">
        <f t="shared" si="6"/>
        <v>0</v>
      </c>
      <c r="BM33" s="136">
        <f>IF($Y33-SUMIF($BK$10:BL$10,BM$10,$BK33:BL33)&lt;ROUNDDOWN(BI33*BK33*1/2,0),$Y33-SUMIF($BK$10:BL$10,BM$10,$BK33:BL33),ROUNDDOWN(BI33*BK33*1/2,0))</f>
        <v>0</v>
      </c>
      <c r="BN33" s="136">
        <f t="shared" si="7"/>
        <v>0</v>
      </c>
      <c r="BO33" s="137">
        <f t="shared" si="8"/>
        <v>0</v>
      </c>
      <c r="BP33" s="134"/>
      <c r="BQ33" s="135">
        <f t="shared" si="9"/>
        <v>0</v>
      </c>
      <c r="BR33" s="136">
        <f t="shared" si="50"/>
        <v>0</v>
      </c>
      <c r="BS33" s="136">
        <f>IF($Y33-SUMIF($BK$10:BR$10,BS$10,$BK33:BR33)&lt;ROUNDDOWN(BO33*BQ33*1/2,0),$Y33-SUMIF($BK$10:BR$10,BS$10,$BK33:BR33),ROUNDDOWN(BO33*BQ33*1/2,0))</f>
        <v>0</v>
      </c>
      <c r="BT33" s="136">
        <f t="shared" si="11"/>
        <v>0</v>
      </c>
      <c r="BU33" s="137">
        <f t="shared" si="12"/>
        <v>0</v>
      </c>
      <c r="BV33" s="134"/>
      <c r="BW33" s="135">
        <f t="shared" si="13"/>
        <v>0</v>
      </c>
      <c r="BX33" s="136">
        <f t="shared" si="51"/>
        <v>0</v>
      </c>
      <c r="BY33" s="136">
        <f>IF($Y33-SUMIF($BK$10:BX$10,BY$10,$BK33:BX33)&lt;ROUNDDOWN(BU33*BW33*1/2,0),$Y33-SUMIF($BK$10:BX$10,BY$10,$BK33:BX33),ROUNDDOWN(BU33*BW33*1/2,0))</f>
        <v>0</v>
      </c>
      <c r="BZ33" s="136">
        <f t="shared" si="15"/>
        <v>0</v>
      </c>
      <c r="CA33" s="137">
        <f t="shared" si="16"/>
        <v>0</v>
      </c>
      <c r="CB33" s="134"/>
      <c r="CC33" s="135">
        <f t="shared" si="17"/>
        <v>0</v>
      </c>
      <c r="CD33" s="136">
        <f t="shared" si="52"/>
        <v>0</v>
      </c>
      <c r="CE33" s="136">
        <f>IF($Y33-SUMIF($BK$10:CD$10,CE$10,$BK33:CD33)&lt;ROUNDDOWN(CA33*CC33*1/2,0),$Y33-SUMIF($BK$10:CD$10,CE$10,$BK33:CD33),ROUNDDOWN(CA33*CC33*1/2,0))</f>
        <v>0</v>
      </c>
      <c r="CF33" s="136">
        <f t="shared" si="19"/>
        <v>0</v>
      </c>
      <c r="CG33" s="137">
        <f t="shared" si="20"/>
        <v>0</v>
      </c>
      <c r="CH33" s="134"/>
      <c r="CI33" s="135">
        <f t="shared" si="21"/>
        <v>0</v>
      </c>
      <c r="CJ33" s="136">
        <f t="shared" si="55"/>
        <v>0</v>
      </c>
      <c r="CK33" s="136">
        <f>IF($Y33-SUMIF($BK$10:CJ$10,CK$10,$BK33:CJ33)&lt;ROUNDDOWN(CG33*CI33*1/2,0),$Y33-SUMIF($BK$10:CJ$10,CK$10,$BK33:CJ33),ROUNDDOWN(CG33*CI33*1/2,0))</f>
        <v>0</v>
      </c>
      <c r="CL33" s="136">
        <f t="shared" si="23"/>
        <v>0</v>
      </c>
      <c r="CM33" s="138">
        <f t="shared" si="24"/>
        <v>0</v>
      </c>
      <c r="CN33" s="134"/>
      <c r="CO33" s="135">
        <f t="shared" si="25"/>
        <v>0</v>
      </c>
      <c r="CP33" s="136">
        <f t="shared" si="56"/>
        <v>0</v>
      </c>
      <c r="CQ33" s="136">
        <f>IF($Y33-SUMIF($BK$10:CP$10,CQ$10,$BK33:CP33)&lt;ROUNDDOWN(CM33*CO33*1/2,0),$Y33-SUMIF($BK$10:CP$10,CQ$10,$BK33:CP33),ROUNDDOWN(CM33*CO33*1/2,0))</f>
        <v>0</v>
      </c>
      <c r="CR33" s="136">
        <f t="shared" si="27"/>
        <v>0</v>
      </c>
      <c r="CS33" s="138">
        <f t="shared" si="28"/>
        <v>0</v>
      </c>
      <c r="CT33" s="134"/>
      <c r="CU33" s="135">
        <f t="shared" si="29"/>
        <v>0</v>
      </c>
      <c r="CV33" s="136">
        <f t="shared" si="57"/>
        <v>0</v>
      </c>
      <c r="CW33" s="136">
        <f>IF($Y33-SUMIF($BK$10:CV$10,CW$10,$BK33:CV33)&lt;ROUNDDOWN(CS33*CU33*1/2,0),$Y33-SUMIF($BK$10:CV$10,CW$10,$BK33:CV33),ROUNDDOWN(CS33*CU33*1/2,0))</f>
        <v>0</v>
      </c>
      <c r="CX33" s="136">
        <f t="shared" si="31"/>
        <v>0</v>
      </c>
      <c r="CY33" s="138">
        <f t="shared" si="32"/>
        <v>0</v>
      </c>
      <c r="CZ33" s="134"/>
      <c r="DA33" s="135">
        <f t="shared" si="33"/>
        <v>0</v>
      </c>
      <c r="DB33" s="136">
        <f t="shared" si="58"/>
        <v>0</v>
      </c>
      <c r="DC33" s="136">
        <f>IF($Y33-SUMIF($BK$10:DB$10,DC$10,$BK33:DB33)&lt;ROUNDDOWN(CY33*DA33*1/2,0),$Y33-SUMIF($BK$10:DB$10,DC$10,$BK33:DB33),ROUNDDOWN(CY33*DA33*1/2,0))</f>
        <v>0</v>
      </c>
      <c r="DD33" s="136">
        <f t="shared" si="35"/>
        <v>0</v>
      </c>
      <c r="DE33" s="138">
        <f t="shared" si="36"/>
        <v>0</v>
      </c>
      <c r="DF33" s="134"/>
      <c r="DG33" s="135">
        <f t="shared" si="37"/>
        <v>0</v>
      </c>
      <c r="DH33" s="136">
        <f t="shared" si="59"/>
        <v>0</v>
      </c>
      <c r="DI33" s="136">
        <f>IF($Y33-SUMIF($BK$10:DH$10,DI$10,$BK33:DH33)&lt;ROUNDDOWN(DE33*DG33*1/2,0),$Y33-SUMIF($BK$10:DH$10,DI$10,$BK33:DH33),ROUNDDOWN(DE33*DG33*1/2,0))</f>
        <v>0</v>
      </c>
      <c r="DJ33" s="136">
        <f t="shared" si="39"/>
        <v>0</v>
      </c>
      <c r="DK33" s="124">
        <f t="shared" si="53"/>
        <v>0</v>
      </c>
      <c r="DL33" s="124">
        <f t="shared" si="0"/>
        <v>0</v>
      </c>
      <c r="DM33" s="229">
        <f t="shared" si="47"/>
        <v>0</v>
      </c>
      <c r="DO33" s="102" t="str">
        <f t="shared" si="49"/>
        <v/>
      </c>
      <c r="DP33" s="88" t="str">
        <f t="shared" si="42"/>
        <v/>
      </c>
      <c r="DQ33" s="103" t="str">
        <f t="shared" si="54"/>
        <v/>
      </c>
    </row>
    <row r="34" spans="1:121" ht="26.25" hidden="1" customHeight="1">
      <c r="A34" s="110">
        <v>23</v>
      </c>
      <c r="B34" s="186"/>
      <c r="C34" s="186"/>
      <c r="D34" s="186"/>
      <c r="E34" s="186"/>
      <c r="F34" s="186"/>
      <c r="G34" s="186"/>
      <c r="H34" s="186"/>
      <c r="I34" s="187"/>
      <c r="J34" s="187"/>
      <c r="K34" s="187"/>
      <c r="L34" s="187"/>
      <c r="M34" s="188"/>
      <c r="N34" s="189"/>
      <c r="O34" s="120"/>
      <c r="P34" s="120"/>
      <c r="Q34" s="121"/>
      <c r="R34" s="121"/>
      <c r="S34" s="261"/>
      <c r="T34" s="122"/>
      <c r="U34" s="120"/>
      <c r="V34" s="123"/>
      <c r="W34" s="124">
        <f t="shared" si="1"/>
        <v>0</v>
      </c>
      <c r="X34" s="125">
        <v>0</v>
      </c>
      <c r="Y34" s="126">
        <f t="shared" si="44"/>
        <v>0</v>
      </c>
      <c r="Z34" s="123"/>
      <c r="AA34" s="140"/>
      <c r="AB34" s="124">
        <f t="shared" si="45"/>
        <v>0</v>
      </c>
      <c r="AC34" s="184"/>
      <c r="AD34" s="129">
        <f t="shared" si="46"/>
        <v>0</v>
      </c>
      <c r="AE34" s="130">
        <f t="shared" si="3"/>
        <v>0</v>
      </c>
      <c r="AF34" s="131"/>
      <c r="AG34" s="131"/>
      <c r="AH34" s="131"/>
      <c r="AI34" s="131"/>
      <c r="AJ34" s="131"/>
      <c r="AK34" s="131"/>
      <c r="AL34" s="123"/>
      <c r="AM34" s="124" cm="1">
        <f t="array" ref="AM34">IFERROR(ROUND(_xlfn.IFS($U34="Ａ重油",AL34*1,$U34="灯油",AL34*0.939,$U34="ＬＰガス",AL34*1.299,$U34="ＬＮＧ",AL34*1.56),1),0)</f>
        <v>0</v>
      </c>
      <c r="AN34" s="123"/>
      <c r="AO34" s="124" cm="1">
        <f t="array" ref="AO34">IFERROR(ROUND(_xlfn.IFS($U34="Ａ重油",AN34*1,$U34="灯油",AN34*0.939,$U34="ＬＰガス",AN34*1.299,$U34="ＬＮＧ",AN34*1.56),1),0)</f>
        <v>0</v>
      </c>
      <c r="AP34" s="123"/>
      <c r="AQ34" s="123"/>
      <c r="AR34" s="132"/>
      <c r="AS34" s="181"/>
      <c r="AT34" s="185"/>
      <c r="AU34" s="239"/>
      <c r="AV34" s="185"/>
      <c r="AW34" s="185"/>
      <c r="AX34" s="239"/>
      <c r="AY34" s="185"/>
      <c r="AZ34" s="239"/>
      <c r="BA34" s="185"/>
      <c r="BB34" s="185"/>
      <c r="BC34" s="239"/>
      <c r="BD34" s="239"/>
      <c r="BE34" s="185"/>
      <c r="BF34" s="185"/>
      <c r="BG34" s="239"/>
      <c r="BH34" s="254"/>
      <c r="BI34" s="133">
        <f t="shared" si="4"/>
        <v>0</v>
      </c>
      <c r="BJ34" s="134"/>
      <c r="BK34" s="135">
        <f t="shared" si="5"/>
        <v>0</v>
      </c>
      <c r="BL34" s="136">
        <f t="shared" si="6"/>
        <v>0</v>
      </c>
      <c r="BM34" s="136">
        <f>IF($Y34-SUMIF($BK$10:BL$10,BM$10,$BK34:BL34)&lt;ROUNDDOWN(BI34*BK34*1/2,0),$Y34-SUMIF($BK$10:BL$10,BM$10,$BK34:BL34),ROUNDDOWN(BI34*BK34*1/2,0))</f>
        <v>0</v>
      </c>
      <c r="BN34" s="136">
        <f t="shared" si="7"/>
        <v>0</v>
      </c>
      <c r="BO34" s="137">
        <f t="shared" si="8"/>
        <v>0</v>
      </c>
      <c r="BP34" s="134"/>
      <c r="BQ34" s="135">
        <f t="shared" si="9"/>
        <v>0</v>
      </c>
      <c r="BR34" s="136">
        <f t="shared" si="50"/>
        <v>0</v>
      </c>
      <c r="BS34" s="136">
        <f>IF($Y34-SUMIF($BK$10:BR$10,BS$10,$BK34:BR34)&lt;ROUNDDOWN(BO34*BQ34*1/2,0),$Y34-SUMIF($BK$10:BR$10,BS$10,$BK34:BR34),ROUNDDOWN(BO34*BQ34*1/2,0))</f>
        <v>0</v>
      </c>
      <c r="BT34" s="136">
        <f t="shared" si="11"/>
        <v>0</v>
      </c>
      <c r="BU34" s="137">
        <f t="shared" si="12"/>
        <v>0</v>
      </c>
      <c r="BV34" s="134"/>
      <c r="BW34" s="135">
        <f t="shared" si="13"/>
        <v>0</v>
      </c>
      <c r="BX34" s="136">
        <f t="shared" si="51"/>
        <v>0</v>
      </c>
      <c r="BY34" s="136">
        <f>IF($Y34-SUMIF($BK$10:BX$10,BY$10,$BK34:BX34)&lt;ROUNDDOWN(BU34*BW34*1/2,0),$Y34-SUMIF($BK$10:BX$10,BY$10,$BK34:BX34),ROUNDDOWN(BU34*BW34*1/2,0))</f>
        <v>0</v>
      </c>
      <c r="BZ34" s="136">
        <f t="shared" si="15"/>
        <v>0</v>
      </c>
      <c r="CA34" s="137">
        <f t="shared" si="16"/>
        <v>0</v>
      </c>
      <c r="CB34" s="134"/>
      <c r="CC34" s="135">
        <f t="shared" si="17"/>
        <v>0</v>
      </c>
      <c r="CD34" s="136">
        <f t="shared" si="52"/>
        <v>0</v>
      </c>
      <c r="CE34" s="136">
        <f>IF($Y34-SUMIF($BK$10:CD$10,CE$10,$BK34:CD34)&lt;ROUNDDOWN(CA34*CC34*1/2,0),$Y34-SUMIF($BK$10:CD$10,CE$10,$BK34:CD34),ROUNDDOWN(CA34*CC34*1/2,0))</f>
        <v>0</v>
      </c>
      <c r="CF34" s="136">
        <f t="shared" si="19"/>
        <v>0</v>
      </c>
      <c r="CG34" s="137">
        <f t="shared" si="20"/>
        <v>0</v>
      </c>
      <c r="CH34" s="134"/>
      <c r="CI34" s="135">
        <f t="shared" si="21"/>
        <v>0</v>
      </c>
      <c r="CJ34" s="136">
        <f t="shared" si="55"/>
        <v>0</v>
      </c>
      <c r="CK34" s="136">
        <f>IF($Y34-SUMIF($BK$10:CJ$10,CK$10,$BK34:CJ34)&lt;ROUNDDOWN(CG34*CI34*1/2,0),$Y34-SUMIF($BK$10:CJ$10,CK$10,$BK34:CJ34),ROUNDDOWN(CG34*CI34*1/2,0))</f>
        <v>0</v>
      </c>
      <c r="CL34" s="136">
        <f t="shared" si="23"/>
        <v>0</v>
      </c>
      <c r="CM34" s="138">
        <f t="shared" si="24"/>
        <v>0</v>
      </c>
      <c r="CN34" s="134"/>
      <c r="CO34" s="135">
        <f t="shared" si="25"/>
        <v>0</v>
      </c>
      <c r="CP34" s="136">
        <f t="shared" si="56"/>
        <v>0</v>
      </c>
      <c r="CQ34" s="136">
        <f>IF($Y34-SUMIF($BK$10:CP$10,CQ$10,$BK34:CP34)&lt;ROUNDDOWN(CM34*CO34*1/2,0),$Y34-SUMIF($BK$10:CP$10,CQ$10,$BK34:CP34),ROUNDDOWN(CM34*CO34*1/2,0))</f>
        <v>0</v>
      </c>
      <c r="CR34" s="136">
        <f t="shared" si="27"/>
        <v>0</v>
      </c>
      <c r="CS34" s="138">
        <f t="shared" si="28"/>
        <v>0</v>
      </c>
      <c r="CT34" s="134"/>
      <c r="CU34" s="135">
        <f t="shared" si="29"/>
        <v>0</v>
      </c>
      <c r="CV34" s="136">
        <f t="shared" si="57"/>
        <v>0</v>
      </c>
      <c r="CW34" s="136">
        <f>IF($Y34-SUMIF($BK$10:CV$10,CW$10,$BK34:CV34)&lt;ROUNDDOWN(CS34*CU34*1/2,0),$Y34-SUMIF($BK$10:CV$10,CW$10,$BK34:CV34),ROUNDDOWN(CS34*CU34*1/2,0))</f>
        <v>0</v>
      </c>
      <c r="CX34" s="136">
        <f t="shared" si="31"/>
        <v>0</v>
      </c>
      <c r="CY34" s="138">
        <f t="shared" si="32"/>
        <v>0</v>
      </c>
      <c r="CZ34" s="134"/>
      <c r="DA34" s="135">
        <f t="shared" si="33"/>
        <v>0</v>
      </c>
      <c r="DB34" s="136">
        <f t="shared" si="58"/>
        <v>0</v>
      </c>
      <c r="DC34" s="136">
        <f>IF($Y34-SUMIF($BK$10:DB$10,DC$10,$BK34:DB34)&lt;ROUNDDOWN(CY34*DA34*1/2,0),$Y34-SUMIF($BK$10:DB$10,DC$10,$BK34:DB34),ROUNDDOWN(CY34*DA34*1/2,0))</f>
        <v>0</v>
      </c>
      <c r="DD34" s="136">
        <f t="shared" si="35"/>
        <v>0</v>
      </c>
      <c r="DE34" s="138">
        <f t="shared" si="36"/>
        <v>0</v>
      </c>
      <c r="DF34" s="134"/>
      <c r="DG34" s="135">
        <f t="shared" si="37"/>
        <v>0</v>
      </c>
      <c r="DH34" s="136">
        <f t="shared" si="59"/>
        <v>0</v>
      </c>
      <c r="DI34" s="136">
        <f>IF($Y34-SUMIF($BK$10:DH$10,DI$10,$BK34:DH34)&lt;ROUNDDOWN(DE34*DG34*1/2,0),$Y34-SUMIF($BK$10:DH$10,DI$10,$BK34:DH34),ROUNDDOWN(DE34*DG34*1/2,0))</f>
        <v>0</v>
      </c>
      <c r="DJ34" s="136">
        <f t="shared" si="39"/>
        <v>0</v>
      </c>
      <c r="DK34" s="124">
        <f t="shared" si="53"/>
        <v>0</v>
      </c>
      <c r="DL34" s="124">
        <f t="shared" si="0"/>
        <v>0</v>
      </c>
      <c r="DM34" s="229">
        <f t="shared" si="47"/>
        <v>0</v>
      </c>
      <c r="DO34" s="102" t="str">
        <f t="shared" si="49"/>
        <v/>
      </c>
      <c r="DP34" s="88" t="str">
        <f t="shared" si="42"/>
        <v/>
      </c>
      <c r="DQ34" s="103" t="str">
        <f t="shared" si="54"/>
        <v/>
      </c>
    </row>
    <row r="35" spans="1:121" ht="26.25" hidden="1" customHeight="1">
      <c r="A35" s="110">
        <v>24</v>
      </c>
      <c r="B35" s="186"/>
      <c r="C35" s="186"/>
      <c r="D35" s="186"/>
      <c r="E35" s="186"/>
      <c r="F35" s="186"/>
      <c r="G35" s="186"/>
      <c r="H35" s="186"/>
      <c r="I35" s="187"/>
      <c r="J35" s="187"/>
      <c r="K35" s="187"/>
      <c r="L35" s="187"/>
      <c r="M35" s="188"/>
      <c r="N35" s="189"/>
      <c r="O35" s="120"/>
      <c r="P35" s="120"/>
      <c r="Q35" s="121"/>
      <c r="R35" s="121"/>
      <c r="S35" s="261"/>
      <c r="T35" s="122"/>
      <c r="U35" s="120"/>
      <c r="V35" s="123"/>
      <c r="W35" s="124">
        <f t="shared" si="1"/>
        <v>0</v>
      </c>
      <c r="X35" s="125">
        <v>0</v>
      </c>
      <c r="Y35" s="126">
        <f t="shared" si="44"/>
        <v>0</v>
      </c>
      <c r="Z35" s="123"/>
      <c r="AA35" s="140"/>
      <c r="AB35" s="124">
        <f t="shared" si="45"/>
        <v>0</v>
      </c>
      <c r="AC35" s="184"/>
      <c r="AD35" s="129">
        <f t="shared" si="46"/>
        <v>0</v>
      </c>
      <c r="AE35" s="130">
        <f t="shared" si="3"/>
        <v>0</v>
      </c>
      <c r="AF35" s="131"/>
      <c r="AG35" s="131"/>
      <c r="AH35" s="131"/>
      <c r="AI35" s="131"/>
      <c r="AJ35" s="131"/>
      <c r="AK35" s="131"/>
      <c r="AL35" s="123"/>
      <c r="AM35" s="124" cm="1">
        <f t="array" ref="AM35">IFERROR(ROUND(_xlfn.IFS($U35="Ａ重油",AL35*1,$U35="灯油",AL35*0.939,$U35="ＬＰガス",AL35*1.299,$U35="ＬＮＧ",AL35*1.56),1),0)</f>
        <v>0</v>
      </c>
      <c r="AN35" s="123"/>
      <c r="AO35" s="124" cm="1">
        <f t="array" ref="AO35">IFERROR(ROUND(_xlfn.IFS($U35="Ａ重油",AN35*1,$U35="灯油",AN35*0.939,$U35="ＬＰガス",AN35*1.299,$U35="ＬＮＧ",AN35*1.56),1),0)</f>
        <v>0</v>
      </c>
      <c r="AP35" s="123"/>
      <c r="AQ35" s="123"/>
      <c r="AR35" s="132"/>
      <c r="AS35" s="181"/>
      <c r="AT35" s="185"/>
      <c r="AU35" s="239"/>
      <c r="AV35" s="185"/>
      <c r="AW35" s="185"/>
      <c r="AX35" s="239"/>
      <c r="AY35" s="185"/>
      <c r="AZ35" s="239"/>
      <c r="BA35" s="185"/>
      <c r="BB35" s="185"/>
      <c r="BC35" s="239"/>
      <c r="BD35" s="239"/>
      <c r="BE35" s="185"/>
      <c r="BF35" s="185"/>
      <c r="BG35" s="239"/>
      <c r="BH35" s="254"/>
      <c r="BI35" s="133">
        <f t="shared" si="4"/>
        <v>0</v>
      </c>
      <c r="BJ35" s="134"/>
      <c r="BK35" s="135">
        <f t="shared" si="5"/>
        <v>0</v>
      </c>
      <c r="BL35" s="136">
        <f t="shared" si="6"/>
        <v>0</v>
      </c>
      <c r="BM35" s="136">
        <f>IF($Y35-SUMIF($BK$10:BL$10,BM$10,$BK35:BL35)&lt;ROUNDDOWN(BI35*BK35*1/2,0),$Y35-SUMIF($BK$10:BL$10,BM$10,$BK35:BL35),ROUNDDOWN(BI35*BK35*1/2,0))</f>
        <v>0</v>
      </c>
      <c r="BN35" s="136">
        <f t="shared" si="7"/>
        <v>0</v>
      </c>
      <c r="BO35" s="137">
        <f t="shared" si="8"/>
        <v>0</v>
      </c>
      <c r="BP35" s="134"/>
      <c r="BQ35" s="135">
        <f t="shared" si="9"/>
        <v>0</v>
      </c>
      <c r="BR35" s="136">
        <f t="shared" si="50"/>
        <v>0</v>
      </c>
      <c r="BS35" s="136">
        <f>IF($Y35-SUMIF($BK$10:BR$10,BS$10,$BK35:BR35)&lt;ROUNDDOWN(BO35*BQ35*1/2,0),$Y35-SUMIF($BK$10:BR$10,BS$10,$BK35:BR35),ROUNDDOWN(BO35*BQ35*1/2,0))</f>
        <v>0</v>
      </c>
      <c r="BT35" s="136">
        <f t="shared" si="11"/>
        <v>0</v>
      </c>
      <c r="BU35" s="137">
        <f t="shared" si="12"/>
        <v>0</v>
      </c>
      <c r="BV35" s="134"/>
      <c r="BW35" s="135">
        <f t="shared" si="13"/>
        <v>0</v>
      </c>
      <c r="BX35" s="136">
        <f t="shared" si="51"/>
        <v>0</v>
      </c>
      <c r="BY35" s="136">
        <f>IF($Y35-SUMIF($BK$10:BX$10,BY$10,$BK35:BX35)&lt;ROUNDDOWN(BU35*BW35*1/2,0),$Y35-SUMIF($BK$10:BX$10,BY$10,$BK35:BX35),ROUNDDOWN(BU35*BW35*1/2,0))</f>
        <v>0</v>
      </c>
      <c r="BZ35" s="136">
        <f t="shared" si="15"/>
        <v>0</v>
      </c>
      <c r="CA35" s="137">
        <f t="shared" si="16"/>
        <v>0</v>
      </c>
      <c r="CB35" s="134"/>
      <c r="CC35" s="135">
        <f t="shared" si="17"/>
        <v>0</v>
      </c>
      <c r="CD35" s="136">
        <f t="shared" si="52"/>
        <v>0</v>
      </c>
      <c r="CE35" s="136">
        <f>IF($Y35-SUMIF($BK$10:CD$10,CE$10,$BK35:CD35)&lt;ROUNDDOWN(CA35*CC35*1/2,0),$Y35-SUMIF($BK$10:CD$10,CE$10,$BK35:CD35),ROUNDDOWN(CA35*CC35*1/2,0))</f>
        <v>0</v>
      </c>
      <c r="CF35" s="136">
        <f t="shared" si="19"/>
        <v>0</v>
      </c>
      <c r="CG35" s="137">
        <f t="shared" si="20"/>
        <v>0</v>
      </c>
      <c r="CH35" s="134"/>
      <c r="CI35" s="135">
        <f t="shared" si="21"/>
        <v>0</v>
      </c>
      <c r="CJ35" s="136">
        <f t="shared" si="55"/>
        <v>0</v>
      </c>
      <c r="CK35" s="136">
        <f>IF($Y35-SUMIF($BK$10:CJ$10,CK$10,$BK35:CJ35)&lt;ROUNDDOWN(CG35*CI35*1/2,0),$Y35-SUMIF($BK$10:CJ$10,CK$10,$BK35:CJ35),ROUNDDOWN(CG35*CI35*1/2,0))</f>
        <v>0</v>
      </c>
      <c r="CL35" s="136">
        <f t="shared" si="23"/>
        <v>0</v>
      </c>
      <c r="CM35" s="138">
        <f t="shared" si="24"/>
        <v>0</v>
      </c>
      <c r="CN35" s="134"/>
      <c r="CO35" s="135">
        <f t="shared" si="25"/>
        <v>0</v>
      </c>
      <c r="CP35" s="136">
        <f t="shared" si="56"/>
        <v>0</v>
      </c>
      <c r="CQ35" s="136">
        <f>IF($Y35-SUMIF($BK$10:CP$10,CQ$10,$BK35:CP35)&lt;ROUNDDOWN(CM35*CO35*1/2,0),$Y35-SUMIF($BK$10:CP$10,CQ$10,$BK35:CP35),ROUNDDOWN(CM35*CO35*1/2,0))</f>
        <v>0</v>
      </c>
      <c r="CR35" s="136">
        <f t="shared" si="27"/>
        <v>0</v>
      </c>
      <c r="CS35" s="138">
        <f t="shared" si="28"/>
        <v>0</v>
      </c>
      <c r="CT35" s="134"/>
      <c r="CU35" s="135">
        <f t="shared" si="29"/>
        <v>0</v>
      </c>
      <c r="CV35" s="136">
        <f t="shared" si="57"/>
        <v>0</v>
      </c>
      <c r="CW35" s="136">
        <f>IF($Y35-SUMIF($BK$10:CV$10,CW$10,$BK35:CV35)&lt;ROUNDDOWN(CS35*CU35*1/2,0),$Y35-SUMIF($BK$10:CV$10,CW$10,$BK35:CV35),ROUNDDOWN(CS35*CU35*1/2,0))</f>
        <v>0</v>
      </c>
      <c r="CX35" s="136">
        <f t="shared" si="31"/>
        <v>0</v>
      </c>
      <c r="CY35" s="138">
        <f t="shared" si="32"/>
        <v>0</v>
      </c>
      <c r="CZ35" s="134"/>
      <c r="DA35" s="135">
        <f t="shared" si="33"/>
        <v>0</v>
      </c>
      <c r="DB35" s="136">
        <f t="shared" si="58"/>
        <v>0</v>
      </c>
      <c r="DC35" s="136">
        <f>IF($Y35-SUMIF($BK$10:DB$10,DC$10,$BK35:DB35)&lt;ROUNDDOWN(CY35*DA35*1/2,0),$Y35-SUMIF($BK$10:DB$10,DC$10,$BK35:DB35),ROUNDDOWN(CY35*DA35*1/2,0))</f>
        <v>0</v>
      </c>
      <c r="DD35" s="136">
        <f t="shared" si="35"/>
        <v>0</v>
      </c>
      <c r="DE35" s="138">
        <f t="shared" si="36"/>
        <v>0</v>
      </c>
      <c r="DF35" s="134"/>
      <c r="DG35" s="135">
        <f t="shared" si="37"/>
        <v>0</v>
      </c>
      <c r="DH35" s="136">
        <f t="shared" si="59"/>
        <v>0</v>
      </c>
      <c r="DI35" s="136">
        <f>IF($Y35-SUMIF($BK$10:DH$10,DI$10,$BK35:DH35)&lt;ROUNDDOWN(DE35*DG35*1/2,0),$Y35-SUMIF($BK$10:DH$10,DI$10,$BK35:DH35),ROUNDDOWN(DE35*DG35*1/2,0))</f>
        <v>0</v>
      </c>
      <c r="DJ35" s="136">
        <f t="shared" si="39"/>
        <v>0</v>
      </c>
      <c r="DK35" s="124">
        <f t="shared" si="53"/>
        <v>0</v>
      </c>
      <c r="DL35" s="124">
        <f t="shared" si="0"/>
        <v>0</v>
      </c>
      <c r="DM35" s="229">
        <f t="shared" si="47"/>
        <v>0</v>
      </c>
      <c r="DO35" s="102" t="str">
        <f t="shared" si="49"/>
        <v/>
      </c>
      <c r="DP35" s="88" t="str">
        <f t="shared" si="42"/>
        <v/>
      </c>
      <c r="DQ35" s="103" t="str">
        <f t="shared" si="54"/>
        <v/>
      </c>
    </row>
    <row r="36" spans="1:121" ht="26.25" hidden="1" customHeight="1">
      <c r="A36" s="110">
        <v>25</v>
      </c>
      <c r="B36" s="186"/>
      <c r="C36" s="186"/>
      <c r="D36" s="186"/>
      <c r="E36" s="186"/>
      <c r="F36" s="186"/>
      <c r="G36" s="186"/>
      <c r="H36" s="186"/>
      <c r="I36" s="187"/>
      <c r="J36" s="187"/>
      <c r="K36" s="187"/>
      <c r="L36" s="187"/>
      <c r="M36" s="188"/>
      <c r="N36" s="189"/>
      <c r="O36" s="120"/>
      <c r="P36" s="120"/>
      <c r="Q36" s="121"/>
      <c r="R36" s="121"/>
      <c r="S36" s="261"/>
      <c r="T36" s="122"/>
      <c r="U36" s="120"/>
      <c r="V36" s="123"/>
      <c r="W36" s="124">
        <f t="shared" si="1"/>
        <v>0</v>
      </c>
      <c r="X36" s="125">
        <v>0</v>
      </c>
      <c r="Y36" s="126">
        <f t="shared" si="44"/>
        <v>0</v>
      </c>
      <c r="Z36" s="123"/>
      <c r="AA36" s="140"/>
      <c r="AB36" s="124">
        <f t="shared" si="45"/>
        <v>0</v>
      </c>
      <c r="AC36" s="184"/>
      <c r="AD36" s="129">
        <f t="shared" si="46"/>
        <v>0</v>
      </c>
      <c r="AE36" s="130">
        <f t="shared" si="3"/>
        <v>0</v>
      </c>
      <c r="AF36" s="131"/>
      <c r="AG36" s="131"/>
      <c r="AH36" s="131"/>
      <c r="AI36" s="131"/>
      <c r="AJ36" s="131"/>
      <c r="AK36" s="131"/>
      <c r="AL36" s="123"/>
      <c r="AM36" s="124" cm="1">
        <f t="array" ref="AM36">IFERROR(ROUND(_xlfn.IFS($U36="Ａ重油",AL36*1,$U36="灯油",AL36*0.939,$U36="ＬＰガス",AL36*1.299,$U36="ＬＮＧ",AL36*1.56),1),0)</f>
        <v>0</v>
      </c>
      <c r="AN36" s="123"/>
      <c r="AO36" s="124" cm="1">
        <f t="array" ref="AO36">IFERROR(ROUND(_xlfn.IFS($U36="Ａ重油",AN36*1,$U36="灯油",AN36*0.939,$U36="ＬＰガス",AN36*1.299,$U36="ＬＮＧ",AN36*1.56),1),0)</f>
        <v>0</v>
      </c>
      <c r="AP36" s="123"/>
      <c r="AQ36" s="123"/>
      <c r="AR36" s="132"/>
      <c r="AS36" s="181"/>
      <c r="AT36" s="185"/>
      <c r="AU36" s="239"/>
      <c r="AV36" s="185"/>
      <c r="AW36" s="185"/>
      <c r="AX36" s="239"/>
      <c r="AY36" s="185"/>
      <c r="AZ36" s="239"/>
      <c r="BA36" s="185"/>
      <c r="BB36" s="185"/>
      <c r="BC36" s="239"/>
      <c r="BD36" s="239"/>
      <c r="BE36" s="185"/>
      <c r="BF36" s="185"/>
      <c r="BG36" s="239"/>
      <c r="BH36" s="254"/>
      <c r="BI36" s="133">
        <f t="shared" si="4"/>
        <v>0</v>
      </c>
      <c r="BJ36" s="134"/>
      <c r="BK36" s="135">
        <f t="shared" si="5"/>
        <v>0</v>
      </c>
      <c r="BL36" s="136">
        <f t="shared" si="6"/>
        <v>0</v>
      </c>
      <c r="BM36" s="136">
        <f>IF($Y36-SUMIF($BK$10:BL$10,BM$10,$BK36:BL36)&lt;ROUNDDOWN(BI36*BK36*1/2,0),$Y36-SUMIF($BK$10:BL$10,BM$10,$BK36:BL36),ROUNDDOWN(BI36*BK36*1/2,0))</f>
        <v>0</v>
      </c>
      <c r="BN36" s="136">
        <f t="shared" si="7"/>
        <v>0</v>
      </c>
      <c r="BO36" s="137">
        <f t="shared" si="8"/>
        <v>0</v>
      </c>
      <c r="BP36" s="134"/>
      <c r="BQ36" s="135">
        <f t="shared" si="9"/>
        <v>0</v>
      </c>
      <c r="BR36" s="136">
        <f t="shared" si="50"/>
        <v>0</v>
      </c>
      <c r="BS36" s="136">
        <f>IF($Y36-SUMIF($BK$10:BR$10,BS$10,$BK36:BR36)&lt;ROUNDDOWN(BO36*BQ36*1/2,0),$Y36-SUMIF($BK$10:BR$10,BS$10,$BK36:BR36),ROUNDDOWN(BO36*BQ36*1/2,0))</f>
        <v>0</v>
      </c>
      <c r="BT36" s="136">
        <f t="shared" si="11"/>
        <v>0</v>
      </c>
      <c r="BU36" s="137">
        <f t="shared" si="12"/>
        <v>0</v>
      </c>
      <c r="BV36" s="134"/>
      <c r="BW36" s="135">
        <f t="shared" si="13"/>
        <v>0</v>
      </c>
      <c r="BX36" s="136">
        <f t="shared" si="51"/>
        <v>0</v>
      </c>
      <c r="BY36" s="136">
        <f>IF($Y36-SUMIF($BK$10:BX$10,BY$10,$BK36:BX36)&lt;ROUNDDOWN(BU36*BW36*1/2,0),$Y36-SUMIF($BK$10:BX$10,BY$10,$BK36:BX36),ROUNDDOWN(BU36*BW36*1/2,0))</f>
        <v>0</v>
      </c>
      <c r="BZ36" s="136">
        <f t="shared" si="15"/>
        <v>0</v>
      </c>
      <c r="CA36" s="137">
        <f t="shared" si="16"/>
        <v>0</v>
      </c>
      <c r="CB36" s="134"/>
      <c r="CC36" s="135">
        <f t="shared" si="17"/>
        <v>0</v>
      </c>
      <c r="CD36" s="136">
        <f t="shared" si="52"/>
        <v>0</v>
      </c>
      <c r="CE36" s="136">
        <f>IF($Y36-SUMIF($BK$10:CD$10,CE$10,$BK36:CD36)&lt;ROUNDDOWN(CA36*CC36*1/2,0),$Y36-SUMIF($BK$10:CD$10,CE$10,$BK36:CD36),ROUNDDOWN(CA36*CC36*1/2,0))</f>
        <v>0</v>
      </c>
      <c r="CF36" s="136">
        <f t="shared" si="19"/>
        <v>0</v>
      </c>
      <c r="CG36" s="137">
        <f t="shared" si="20"/>
        <v>0</v>
      </c>
      <c r="CH36" s="134"/>
      <c r="CI36" s="135">
        <f t="shared" si="21"/>
        <v>0</v>
      </c>
      <c r="CJ36" s="136">
        <f t="shared" si="55"/>
        <v>0</v>
      </c>
      <c r="CK36" s="136">
        <f>IF($Y36-SUMIF($BK$10:CJ$10,CK$10,$BK36:CJ36)&lt;ROUNDDOWN(CG36*CI36*1/2,0),$Y36-SUMIF($BK$10:CJ$10,CK$10,$BK36:CJ36),ROUNDDOWN(CG36*CI36*1/2,0))</f>
        <v>0</v>
      </c>
      <c r="CL36" s="136">
        <f t="shared" si="23"/>
        <v>0</v>
      </c>
      <c r="CM36" s="138">
        <f t="shared" si="24"/>
        <v>0</v>
      </c>
      <c r="CN36" s="134"/>
      <c r="CO36" s="135">
        <f t="shared" si="25"/>
        <v>0</v>
      </c>
      <c r="CP36" s="136">
        <f t="shared" si="56"/>
        <v>0</v>
      </c>
      <c r="CQ36" s="136">
        <f>IF($Y36-SUMIF($BK$10:CP$10,CQ$10,$BK36:CP36)&lt;ROUNDDOWN(CM36*CO36*1/2,0),$Y36-SUMIF($BK$10:CP$10,CQ$10,$BK36:CP36),ROUNDDOWN(CM36*CO36*1/2,0))</f>
        <v>0</v>
      </c>
      <c r="CR36" s="136">
        <f t="shared" si="27"/>
        <v>0</v>
      </c>
      <c r="CS36" s="138">
        <f t="shared" si="28"/>
        <v>0</v>
      </c>
      <c r="CT36" s="134"/>
      <c r="CU36" s="135">
        <f t="shared" si="29"/>
        <v>0</v>
      </c>
      <c r="CV36" s="136">
        <f t="shared" si="57"/>
        <v>0</v>
      </c>
      <c r="CW36" s="136">
        <f>IF($Y36-SUMIF($BK$10:CV$10,CW$10,$BK36:CV36)&lt;ROUNDDOWN(CS36*CU36*1/2,0),$Y36-SUMIF($BK$10:CV$10,CW$10,$BK36:CV36),ROUNDDOWN(CS36*CU36*1/2,0))</f>
        <v>0</v>
      </c>
      <c r="CX36" s="136">
        <f t="shared" si="31"/>
        <v>0</v>
      </c>
      <c r="CY36" s="138">
        <f t="shared" si="32"/>
        <v>0</v>
      </c>
      <c r="CZ36" s="134"/>
      <c r="DA36" s="135">
        <f t="shared" si="33"/>
        <v>0</v>
      </c>
      <c r="DB36" s="136">
        <f t="shared" si="58"/>
        <v>0</v>
      </c>
      <c r="DC36" s="136">
        <f>IF($Y36-SUMIF($BK$10:DB$10,DC$10,$BK36:DB36)&lt;ROUNDDOWN(CY36*DA36*1/2,0),$Y36-SUMIF($BK$10:DB$10,DC$10,$BK36:DB36),ROUNDDOWN(CY36*DA36*1/2,0))</f>
        <v>0</v>
      </c>
      <c r="DD36" s="136">
        <f t="shared" si="35"/>
        <v>0</v>
      </c>
      <c r="DE36" s="138">
        <f t="shared" si="36"/>
        <v>0</v>
      </c>
      <c r="DF36" s="134"/>
      <c r="DG36" s="135">
        <f t="shared" si="37"/>
        <v>0</v>
      </c>
      <c r="DH36" s="136">
        <f t="shared" si="59"/>
        <v>0</v>
      </c>
      <c r="DI36" s="136">
        <f>IF($Y36-SUMIF($BK$10:DH$10,DI$10,$BK36:DH36)&lt;ROUNDDOWN(DE36*DG36*1/2,0),$Y36-SUMIF($BK$10:DH$10,DI$10,$BK36:DH36),ROUNDDOWN(DE36*DG36*1/2,0))</f>
        <v>0</v>
      </c>
      <c r="DJ36" s="136">
        <f t="shared" si="39"/>
        <v>0</v>
      </c>
      <c r="DK36" s="124">
        <f t="shared" si="53"/>
        <v>0</v>
      </c>
      <c r="DL36" s="124">
        <f t="shared" si="0"/>
        <v>0</v>
      </c>
      <c r="DM36" s="229">
        <f t="shared" si="47"/>
        <v>0</v>
      </c>
      <c r="DO36" s="102" t="str">
        <f t="shared" si="49"/>
        <v/>
      </c>
      <c r="DP36" s="88" t="str">
        <f t="shared" si="42"/>
        <v/>
      </c>
      <c r="DQ36" s="103" t="str">
        <f t="shared" si="54"/>
        <v/>
      </c>
    </row>
    <row r="37" spans="1:121" ht="26.25" hidden="1" customHeight="1">
      <c r="A37" s="110">
        <v>26</v>
      </c>
      <c r="B37" s="186"/>
      <c r="C37" s="186"/>
      <c r="D37" s="186"/>
      <c r="E37" s="186"/>
      <c r="F37" s="186"/>
      <c r="G37" s="186"/>
      <c r="H37" s="186"/>
      <c r="I37" s="187"/>
      <c r="J37" s="187"/>
      <c r="K37" s="187"/>
      <c r="L37" s="187"/>
      <c r="M37" s="188"/>
      <c r="N37" s="189"/>
      <c r="O37" s="120"/>
      <c r="P37" s="120"/>
      <c r="Q37" s="121"/>
      <c r="R37" s="121"/>
      <c r="S37" s="261"/>
      <c r="T37" s="122"/>
      <c r="U37" s="120"/>
      <c r="V37" s="123"/>
      <c r="W37" s="124">
        <f t="shared" si="1"/>
        <v>0</v>
      </c>
      <c r="X37" s="125">
        <v>0</v>
      </c>
      <c r="Y37" s="126">
        <f t="shared" si="44"/>
        <v>0</v>
      </c>
      <c r="Z37" s="123"/>
      <c r="AA37" s="140"/>
      <c r="AB37" s="124">
        <f t="shared" si="45"/>
        <v>0</v>
      </c>
      <c r="AC37" s="184"/>
      <c r="AD37" s="129">
        <f t="shared" si="46"/>
        <v>0</v>
      </c>
      <c r="AE37" s="130">
        <f t="shared" si="3"/>
        <v>0</v>
      </c>
      <c r="AF37" s="131"/>
      <c r="AG37" s="131"/>
      <c r="AH37" s="131"/>
      <c r="AI37" s="131"/>
      <c r="AJ37" s="131"/>
      <c r="AK37" s="131"/>
      <c r="AL37" s="123"/>
      <c r="AM37" s="124" cm="1">
        <f t="array" ref="AM37">IFERROR(ROUND(_xlfn.IFS($U37="Ａ重油",AL37*1,$U37="灯油",AL37*0.939,$U37="ＬＰガス",AL37*1.299,$U37="ＬＮＧ",AL37*1.56),1),0)</f>
        <v>0</v>
      </c>
      <c r="AN37" s="123"/>
      <c r="AO37" s="124" cm="1">
        <f t="array" ref="AO37">IFERROR(ROUND(_xlfn.IFS($U37="Ａ重油",AN37*1,$U37="灯油",AN37*0.939,$U37="ＬＰガス",AN37*1.299,$U37="ＬＮＧ",AN37*1.56),1),0)</f>
        <v>0</v>
      </c>
      <c r="AP37" s="123"/>
      <c r="AQ37" s="123"/>
      <c r="AR37" s="132"/>
      <c r="AS37" s="181"/>
      <c r="AT37" s="185"/>
      <c r="AU37" s="239"/>
      <c r="AV37" s="185"/>
      <c r="AW37" s="185"/>
      <c r="AX37" s="239"/>
      <c r="AY37" s="185"/>
      <c r="AZ37" s="239"/>
      <c r="BA37" s="185"/>
      <c r="BB37" s="185"/>
      <c r="BC37" s="239"/>
      <c r="BD37" s="239"/>
      <c r="BE37" s="185"/>
      <c r="BF37" s="185"/>
      <c r="BG37" s="239"/>
      <c r="BH37" s="254"/>
      <c r="BI37" s="133">
        <f t="shared" si="4"/>
        <v>0</v>
      </c>
      <c r="BJ37" s="134"/>
      <c r="BK37" s="135">
        <f t="shared" si="5"/>
        <v>0</v>
      </c>
      <c r="BL37" s="136">
        <f t="shared" si="6"/>
        <v>0</v>
      </c>
      <c r="BM37" s="136">
        <f>IF($Y37-SUMIF($BK$10:BL$10,BM$10,$BK37:BL37)&lt;ROUNDDOWN(BI37*BK37*1/2,0),$Y37-SUMIF($BK$10:BL$10,BM$10,$BK37:BL37),ROUNDDOWN(BI37*BK37*1/2,0))</f>
        <v>0</v>
      </c>
      <c r="BN37" s="136">
        <f t="shared" si="7"/>
        <v>0</v>
      </c>
      <c r="BO37" s="137">
        <f t="shared" si="8"/>
        <v>0</v>
      </c>
      <c r="BP37" s="134"/>
      <c r="BQ37" s="135">
        <f t="shared" si="9"/>
        <v>0</v>
      </c>
      <c r="BR37" s="136">
        <f t="shared" si="50"/>
        <v>0</v>
      </c>
      <c r="BS37" s="136">
        <f>IF($Y37-SUMIF($BK$10:BR$10,BS$10,$BK37:BR37)&lt;ROUNDDOWN(BO37*BQ37*1/2,0),$Y37-SUMIF($BK$10:BR$10,BS$10,$BK37:BR37),ROUNDDOWN(BO37*BQ37*1/2,0))</f>
        <v>0</v>
      </c>
      <c r="BT37" s="136">
        <f t="shared" si="11"/>
        <v>0</v>
      </c>
      <c r="BU37" s="137">
        <f t="shared" si="12"/>
        <v>0</v>
      </c>
      <c r="BV37" s="134"/>
      <c r="BW37" s="135">
        <f t="shared" si="13"/>
        <v>0</v>
      </c>
      <c r="BX37" s="136">
        <f t="shared" si="51"/>
        <v>0</v>
      </c>
      <c r="BY37" s="136">
        <f>IF($Y37-SUMIF($BK$10:BX$10,BY$10,$BK37:BX37)&lt;ROUNDDOWN(BU37*BW37*1/2,0),$Y37-SUMIF($BK$10:BX$10,BY$10,$BK37:BX37),ROUNDDOWN(BU37*BW37*1/2,0))</f>
        <v>0</v>
      </c>
      <c r="BZ37" s="136">
        <f t="shared" si="15"/>
        <v>0</v>
      </c>
      <c r="CA37" s="137">
        <f t="shared" si="16"/>
        <v>0</v>
      </c>
      <c r="CB37" s="134"/>
      <c r="CC37" s="135">
        <f t="shared" si="17"/>
        <v>0</v>
      </c>
      <c r="CD37" s="136">
        <f t="shared" si="52"/>
        <v>0</v>
      </c>
      <c r="CE37" s="136">
        <f>IF($Y37-SUMIF($BK$10:CD$10,CE$10,$BK37:CD37)&lt;ROUNDDOWN(CA37*CC37*1/2,0),$Y37-SUMIF($BK$10:CD$10,CE$10,$BK37:CD37),ROUNDDOWN(CA37*CC37*1/2,0))</f>
        <v>0</v>
      </c>
      <c r="CF37" s="136">
        <f t="shared" si="19"/>
        <v>0</v>
      </c>
      <c r="CG37" s="137">
        <f t="shared" si="20"/>
        <v>0</v>
      </c>
      <c r="CH37" s="134"/>
      <c r="CI37" s="135">
        <f t="shared" si="21"/>
        <v>0</v>
      </c>
      <c r="CJ37" s="136">
        <f t="shared" si="55"/>
        <v>0</v>
      </c>
      <c r="CK37" s="136">
        <f>IF($Y37-SUMIF($BK$10:CJ$10,CK$10,$BK37:CJ37)&lt;ROUNDDOWN(CG37*CI37*1/2,0),$Y37-SUMIF($BK$10:CJ$10,CK$10,$BK37:CJ37),ROUNDDOWN(CG37*CI37*1/2,0))</f>
        <v>0</v>
      </c>
      <c r="CL37" s="136">
        <f t="shared" si="23"/>
        <v>0</v>
      </c>
      <c r="CM37" s="138">
        <f t="shared" si="24"/>
        <v>0</v>
      </c>
      <c r="CN37" s="134"/>
      <c r="CO37" s="135">
        <f t="shared" si="25"/>
        <v>0</v>
      </c>
      <c r="CP37" s="136">
        <f t="shared" si="56"/>
        <v>0</v>
      </c>
      <c r="CQ37" s="136">
        <f>IF($Y37-SUMIF($BK$10:CP$10,CQ$10,$BK37:CP37)&lt;ROUNDDOWN(CM37*CO37*1/2,0),$Y37-SUMIF($BK$10:CP$10,CQ$10,$BK37:CP37),ROUNDDOWN(CM37*CO37*1/2,0))</f>
        <v>0</v>
      </c>
      <c r="CR37" s="136">
        <f t="shared" si="27"/>
        <v>0</v>
      </c>
      <c r="CS37" s="138">
        <f t="shared" si="28"/>
        <v>0</v>
      </c>
      <c r="CT37" s="134"/>
      <c r="CU37" s="135">
        <f t="shared" si="29"/>
        <v>0</v>
      </c>
      <c r="CV37" s="136">
        <f t="shared" si="57"/>
        <v>0</v>
      </c>
      <c r="CW37" s="136">
        <f>IF($Y37-SUMIF($BK$10:CV$10,CW$10,$BK37:CV37)&lt;ROUNDDOWN(CS37*CU37*1/2,0),$Y37-SUMIF($BK$10:CV$10,CW$10,$BK37:CV37),ROUNDDOWN(CS37*CU37*1/2,0))</f>
        <v>0</v>
      </c>
      <c r="CX37" s="136">
        <f t="shared" si="31"/>
        <v>0</v>
      </c>
      <c r="CY37" s="138">
        <f t="shared" si="32"/>
        <v>0</v>
      </c>
      <c r="CZ37" s="134"/>
      <c r="DA37" s="135">
        <f t="shared" si="33"/>
        <v>0</v>
      </c>
      <c r="DB37" s="136">
        <f t="shared" si="58"/>
        <v>0</v>
      </c>
      <c r="DC37" s="136">
        <f>IF($Y37-SUMIF($BK$10:DB$10,DC$10,$BK37:DB37)&lt;ROUNDDOWN(CY37*DA37*1/2,0),$Y37-SUMIF($BK$10:DB$10,DC$10,$BK37:DB37),ROUNDDOWN(CY37*DA37*1/2,0))</f>
        <v>0</v>
      </c>
      <c r="DD37" s="136">
        <f t="shared" si="35"/>
        <v>0</v>
      </c>
      <c r="DE37" s="138">
        <f t="shared" si="36"/>
        <v>0</v>
      </c>
      <c r="DF37" s="134"/>
      <c r="DG37" s="135">
        <f t="shared" si="37"/>
        <v>0</v>
      </c>
      <c r="DH37" s="136">
        <f t="shared" si="59"/>
        <v>0</v>
      </c>
      <c r="DI37" s="136">
        <f>IF($Y37-SUMIF($BK$10:DH$10,DI$10,$BK37:DH37)&lt;ROUNDDOWN(DE37*DG37*1/2,0),$Y37-SUMIF($BK$10:DH$10,DI$10,$BK37:DH37),ROUNDDOWN(DE37*DG37*1/2,0))</f>
        <v>0</v>
      </c>
      <c r="DJ37" s="136">
        <f t="shared" si="39"/>
        <v>0</v>
      </c>
      <c r="DK37" s="124">
        <f t="shared" si="53"/>
        <v>0</v>
      </c>
      <c r="DL37" s="124">
        <f t="shared" si="0"/>
        <v>0</v>
      </c>
      <c r="DM37" s="229">
        <f t="shared" si="47"/>
        <v>0</v>
      </c>
      <c r="DO37" s="102" t="str">
        <f t="shared" si="49"/>
        <v/>
      </c>
      <c r="DP37" s="88" t="str">
        <f t="shared" si="42"/>
        <v/>
      </c>
      <c r="DQ37" s="103" t="str">
        <f t="shared" si="54"/>
        <v/>
      </c>
    </row>
    <row r="38" spans="1:121" ht="26.25" hidden="1" customHeight="1">
      <c r="A38" s="110">
        <v>27</v>
      </c>
      <c r="B38" s="186"/>
      <c r="C38" s="186"/>
      <c r="D38" s="186"/>
      <c r="E38" s="186"/>
      <c r="F38" s="186"/>
      <c r="G38" s="186"/>
      <c r="H38" s="186"/>
      <c r="I38" s="187"/>
      <c r="J38" s="187"/>
      <c r="K38" s="187"/>
      <c r="L38" s="187"/>
      <c r="M38" s="188"/>
      <c r="N38" s="189"/>
      <c r="O38" s="120"/>
      <c r="P38" s="120"/>
      <c r="Q38" s="121"/>
      <c r="R38" s="121"/>
      <c r="S38" s="261"/>
      <c r="T38" s="122"/>
      <c r="U38" s="120"/>
      <c r="V38" s="123"/>
      <c r="W38" s="124">
        <f t="shared" si="1"/>
        <v>0</v>
      </c>
      <c r="X38" s="125">
        <v>0</v>
      </c>
      <c r="Y38" s="126">
        <f t="shared" si="44"/>
        <v>0</v>
      </c>
      <c r="Z38" s="123"/>
      <c r="AA38" s="140"/>
      <c r="AB38" s="124">
        <f t="shared" si="45"/>
        <v>0</v>
      </c>
      <c r="AC38" s="184"/>
      <c r="AD38" s="129">
        <f t="shared" si="46"/>
        <v>0</v>
      </c>
      <c r="AE38" s="130">
        <f t="shared" si="3"/>
        <v>0</v>
      </c>
      <c r="AF38" s="131"/>
      <c r="AG38" s="131"/>
      <c r="AH38" s="131"/>
      <c r="AI38" s="131"/>
      <c r="AJ38" s="131"/>
      <c r="AK38" s="131"/>
      <c r="AL38" s="123"/>
      <c r="AM38" s="124" cm="1">
        <f t="array" ref="AM38">IFERROR(ROUND(_xlfn.IFS($U38="Ａ重油",AL38*1,$U38="灯油",AL38*0.939,$U38="ＬＰガス",AL38*1.299,$U38="ＬＮＧ",AL38*1.56),1),0)</f>
        <v>0</v>
      </c>
      <c r="AN38" s="123"/>
      <c r="AO38" s="124" cm="1">
        <f t="array" ref="AO38">IFERROR(ROUND(_xlfn.IFS($U38="Ａ重油",AN38*1,$U38="灯油",AN38*0.939,$U38="ＬＰガス",AN38*1.299,$U38="ＬＮＧ",AN38*1.56),1),0)</f>
        <v>0</v>
      </c>
      <c r="AP38" s="123"/>
      <c r="AQ38" s="123"/>
      <c r="AR38" s="132"/>
      <c r="AS38" s="181"/>
      <c r="AT38" s="185"/>
      <c r="AU38" s="239"/>
      <c r="AV38" s="185"/>
      <c r="AW38" s="185"/>
      <c r="AX38" s="239"/>
      <c r="AY38" s="185"/>
      <c r="AZ38" s="239"/>
      <c r="BA38" s="185"/>
      <c r="BB38" s="185"/>
      <c r="BC38" s="239"/>
      <c r="BD38" s="239"/>
      <c r="BE38" s="185"/>
      <c r="BF38" s="185"/>
      <c r="BG38" s="239"/>
      <c r="BH38" s="254"/>
      <c r="BI38" s="133">
        <f t="shared" si="4"/>
        <v>0</v>
      </c>
      <c r="BJ38" s="134"/>
      <c r="BK38" s="135">
        <f t="shared" si="5"/>
        <v>0</v>
      </c>
      <c r="BL38" s="136">
        <f t="shared" si="6"/>
        <v>0</v>
      </c>
      <c r="BM38" s="136">
        <f>IF($Y38-SUMIF($BK$10:BL$10,BM$10,$BK38:BL38)&lt;ROUNDDOWN(BI38*BK38*1/2,0),$Y38-SUMIF($BK$10:BL$10,BM$10,$BK38:BL38),ROUNDDOWN(BI38*BK38*1/2,0))</f>
        <v>0</v>
      </c>
      <c r="BN38" s="136">
        <f t="shared" si="7"/>
        <v>0</v>
      </c>
      <c r="BO38" s="137">
        <f t="shared" si="8"/>
        <v>0</v>
      </c>
      <c r="BP38" s="134"/>
      <c r="BQ38" s="135">
        <f t="shared" si="9"/>
        <v>0</v>
      </c>
      <c r="BR38" s="136">
        <f t="shared" si="50"/>
        <v>0</v>
      </c>
      <c r="BS38" s="136">
        <f>IF($Y38-SUMIF($BK$10:BR$10,BS$10,$BK38:BR38)&lt;ROUNDDOWN(BO38*BQ38*1/2,0),$Y38-SUMIF($BK$10:BR$10,BS$10,$BK38:BR38),ROUNDDOWN(BO38*BQ38*1/2,0))</f>
        <v>0</v>
      </c>
      <c r="BT38" s="136">
        <f t="shared" si="11"/>
        <v>0</v>
      </c>
      <c r="BU38" s="137">
        <f t="shared" si="12"/>
        <v>0</v>
      </c>
      <c r="BV38" s="134"/>
      <c r="BW38" s="135">
        <f t="shared" si="13"/>
        <v>0</v>
      </c>
      <c r="BX38" s="136">
        <f t="shared" si="51"/>
        <v>0</v>
      </c>
      <c r="BY38" s="136">
        <f>IF($Y38-SUMIF($BK$10:BX$10,BY$10,$BK38:BX38)&lt;ROUNDDOWN(BU38*BW38*1/2,0),$Y38-SUMIF($BK$10:BX$10,BY$10,$BK38:BX38),ROUNDDOWN(BU38*BW38*1/2,0))</f>
        <v>0</v>
      </c>
      <c r="BZ38" s="136">
        <f t="shared" si="15"/>
        <v>0</v>
      </c>
      <c r="CA38" s="137">
        <f t="shared" si="16"/>
        <v>0</v>
      </c>
      <c r="CB38" s="134"/>
      <c r="CC38" s="135">
        <f t="shared" si="17"/>
        <v>0</v>
      </c>
      <c r="CD38" s="136">
        <f t="shared" si="52"/>
        <v>0</v>
      </c>
      <c r="CE38" s="136">
        <f>IF($Y38-SUMIF($BK$10:CD$10,CE$10,$BK38:CD38)&lt;ROUNDDOWN(CA38*CC38*1/2,0),$Y38-SUMIF($BK$10:CD$10,CE$10,$BK38:CD38),ROUNDDOWN(CA38*CC38*1/2,0))</f>
        <v>0</v>
      </c>
      <c r="CF38" s="136">
        <f t="shared" si="19"/>
        <v>0</v>
      </c>
      <c r="CG38" s="137">
        <f t="shared" si="20"/>
        <v>0</v>
      </c>
      <c r="CH38" s="134"/>
      <c r="CI38" s="135">
        <f t="shared" si="21"/>
        <v>0</v>
      </c>
      <c r="CJ38" s="136">
        <f t="shared" si="55"/>
        <v>0</v>
      </c>
      <c r="CK38" s="136">
        <f>IF($Y38-SUMIF($BK$10:CJ$10,CK$10,$BK38:CJ38)&lt;ROUNDDOWN(CG38*CI38*1/2,0),$Y38-SUMIF($BK$10:CJ$10,CK$10,$BK38:CJ38),ROUNDDOWN(CG38*CI38*1/2,0))</f>
        <v>0</v>
      </c>
      <c r="CL38" s="136">
        <f t="shared" si="23"/>
        <v>0</v>
      </c>
      <c r="CM38" s="138">
        <f t="shared" si="24"/>
        <v>0</v>
      </c>
      <c r="CN38" s="134"/>
      <c r="CO38" s="135">
        <f t="shared" si="25"/>
        <v>0</v>
      </c>
      <c r="CP38" s="136">
        <f t="shared" si="56"/>
        <v>0</v>
      </c>
      <c r="CQ38" s="136">
        <f>IF($Y38-SUMIF($BK$10:CP$10,CQ$10,$BK38:CP38)&lt;ROUNDDOWN(CM38*CO38*1/2,0),$Y38-SUMIF($BK$10:CP$10,CQ$10,$BK38:CP38),ROUNDDOWN(CM38*CO38*1/2,0))</f>
        <v>0</v>
      </c>
      <c r="CR38" s="136">
        <f t="shared" si="27"/>
        <v>0</v>
      </c>
      <c r="CS38" s="138">
        <f t="shared" si="28"/>
        <v>0</v>
      </c>
      <c r="CT38" s="134"/>
      <c r="CU38" s="135">
        <f t="shared" si="29"/>
        <v>0</v>
      </c>
      <c r="CV38" s="136">
        <f t="shared" si="57"/>
        <v>0</v>
      </c>
      <c r="CW38" s="136">
        <f>IF($Y38-SUMIF($BK$10:CV$10,CW$10,$BK38:CV38)&lt;ROUNDDOWN(CS38*CU38*1/2,0),$Y38-SUMIF($BK$10:CV$10,CW$10,$BK38:CV38),ROUNDDOWN(CS38*CU38*1/2,0))</f>
        <v>0</v>
      </c>
      <c r="CX38" s="136">
        <f t="shared" si="31"/>
        <v>0</v>
      </c>
      <c r="CY38" s="138">
        <f t="shared" si="32"/>
        <v>0</v>
      </c>
      <c r="CZ38" s="134"/>
      <c r="DA38" s="135">
        <f t="shared" si="33"/>
        <v>0</v>
      </c>
      <c r="DB38" s="136">
        <f t="shared" si="58"/>
        <v>0</v>
      </c>
      <c r="DC38" s="136">
        <f>IF($Y38-SUMIF($BK$10:DB$10,DC$10,$BK38:DB38)&lt;ROUNDDOWN(CY38*DA38*1/2,0),$Y38-SUMIF($BK$10:DB$10,DC$10,$BK38:DB38),ROUNDDOWN(CY38*DA38*1/2,0))</f>
        <v>0</v>
      </c>
      <c r="DD38" s="136">
        <f t="shared" si="35"/>
        <v>0</v>
      </c>
      <c r="DE38" s="138">
        <f t="shared" si="36"/>
        <v>0</v>
      </c>
      <c r="DF38" s="134"/>
      <c r="DG38" s="135">
        <f t="shared" si="37"/>
        <v>0</v>
      </c>
      <c r="DH38" s="136">
        <f t="shared" si="59"/>
        <v>0</v>
      </c>
      <c r="DI38" s="136">
        <f>IF($Y38-SUMIF($BK$10:DH$10,DI$10,$BK38:DH38)&lt;ROUNDDOWN(DE38*DG38*1/2,0),$Y38-SUMIF($BK$10:DH$10,DI$10,$BK38:DH38),ROUNDDOWN(DE38*DG38*1/2,0))</f>
        <v>0</v>
      </c>
      <c r="DJ38" s="136">
        <f t="shared" si="39"/>
        <v>0</v>
      </c>
      <c r="DK38" s="124">
        <f t="shared" si="53"/>
        <v>0</v>
      </c>
      <c r="DL38" s="124">
        <f t="shared" si="0"/>
        <v>0</v>
      </c>
      <c r="DM38" s="229">
        <f t="shared" si="47"/>
        <v>0</v>
      </c>
      <c r="DO38" s="102" t="str">
        <f t="shared" si="49"/>
        <v/>
      </c>
      <c r="DP38" s="88" t="str">
        <f t="shared" si="42"/>
        <v/>
      </c>
      <c r="DQ38" s="103" t="str">
        <f t="shared" si="54"/>
        <v/>
      </c>
    </row>
    <row r="39" spans="1:121" ht="26.25" hidden="1" customHeight="1">
      <c r="A39" s="110">
        <v>28</v>
      </c>
      <c r="B39" s="186"/>
      <c r="C39" s="186"/>
      <c r="D39" s="186"/>
      <c r="E39" s="186"/>
      <c r="F39" s="186"/>
      <c r="G39" s="186"/>
      <c r="H39" s="186"/>
      <c r="I39" s="187"/>
      <c r="J39" s="187"/>
      <c r="K39" s="187"/>
      <c r="L39" s="187"/>
      <c r="M39" s="188"/>
      <c r="N39" s="189"/>
      <c r="O39" s="120"/>
      <c r="P39" s="120"/>
      <c r="Q39" s="121"/>
      <c r="R39" s="121"/>
      <c r="S39" s="261"/>
      <c r="T39" s="122"/>
      <c r="U39" s="120"/>
      <c r="V39" s="123"/>
      <c r="W39" s="124">
        <f t="shared" si="1"/>
        <v>0</v>
      </c>
      <c r="X39" s="125">
        <v>0</v>
      </c>
      <c r="Y39" s="126">
        <f t="shared" si="44"/>
        <v>0</v>
      </c>
      <c r="Z39" s="123"/>
      <c r="AA39" s="140"/>
      <c r="AB39" s="124">
        <f t="shared" si="45"/>
        <v>0</v>
      </c>
      <c r="AC39" s="184"/>
      <c r="AD39" s="129">
        <f t="shared" si="46"/>
        <v>0</v>
      </c>
      <c r="AE39" s="130">
        <f t="shared" si="3"/>
        <v>0</v>
      </c>
      <c r="AF39" s="131"/>
      <c r="AG39" s="131"/>
      <c r="AH39" s="131"/>
      <c r="AI39" s="131"/>
      <c r="AJ39" s="131"/>
      <c r="AK39" s="131"/>
      <c r="AL39" s="123"/>
      <c r="AM39" s="124" cm="1">
        <f t="array" ref="AM39">IFERROR(ROUND(_xlfn.IFS($U39="Ａ重油",AL39*1,$U39="灯油",AL39*0.939,$U39="ＬＰガス",AL39*1.299,$U39="ＬＮＧ",AL39*1.56),1),0)</f>
        <v>0</v>
      </c>
      <c r="AN39" s="123"/>
      <c r="AO39" s="124" cm="1">
        <f t="array" ref="AO39">IFERROR(ROUND(_xlfn.IFS($U39="Ａ重油",AN39*1,$U39="灯油",AN39*0.939,$U39="ＬＰガス",AN39*1.299,$U39="ＬＮＧ",AN39*1.56),1),0)</f>
        <v>0</v>
      </c>
      <c r="AP39" s="123"/>
      <c r="AQ39" s="123"/>
      <c r="AR39" s="132"/>
      <c r="AS39" s="181"/>
      <c r="AT39" s="185"/>
      <c r="AU39" s="239"/>
      <c r="AV39" s="185"/>
      <c r="AW39" s="185"/>
      <c r="AX39" s="239"/>
      <c r="AY39" s="185"/>
      <c r="AZ39" s="239"/>
      <c r="BA39" s="185"/>
      <c r="BB39" s="185"/>
      <c r="BC39" s="239"/>
      <c r="BD39" s="239"/>
      <c r="BE39" s="185"/>
      <c r="BF39" s="185"/>
      <c r="BG39" s="239"/>
      <c r="BH39" s="254"/>
      <c r="BI39" s="133">
        <f t="shared" si="4"/>
        <v>0</v>
      </c>
      <c r="BJ39" s="134"/>
      <c r="BK39" s="135">
        <f t="shared" si="5"/>
        <v>0</v>
      </c>
      <c r="BL39" s="136">
        <f t="shared" si="6"/>
        <v>0</v>
      </c>
      <c r="BM39" s="136">
        <f>IF($Y39-SUMIF($BK$10:BL$10,BM$10,$BK39:BL39)&lt;ROUNDDOWN(BI39*BK39*1/2,0),$Y39-SUMIF($BK$10:BL$10,BM$10,$BK39:BL39),ROUNDDOWN(BI39*BK39*1/2,0))</f>
        <v>0</v>
      </c>
      <c r="BN39" s="136">
        <f t="shared" si="7"/>
        <v>0</v>
      </c>
      <c r="BO39" s="137">
        <f t="shared" si="8"/>
        <v>0</v>
      </c>
      <c r="BP39" s="134"/>
      <c r="BQ39" s="135">
        <f t="shared" si="9"/>
        <v>0</v>
      </c>
      <c r="BR39" s="136">
        <f t="shared" si="50"/>
        <v>0</v>
      </c>
      <c r="BS39" s="136">
        <f>IF($Y39-SUMIF($BK$10:BR$10,BS$10,$BK39:BR39)&lt;ROUNDDOWN(BO39*BQ39*1/2,0),$Y39-SUMIF($BK$10:BR$10,BS$10,$BK39:BR39),ROUNDDOWN(BO39*BQ39*1/2,0))</f>
        <v>0</v>
      </c>
      <c r="BT39" s="136">
        <f t="shared" si="11"/>
        <v>0</v>
      </c>
      <c r="BU39" s="137">
        <f t="shared" si="12"/>
        <v>0</v>
      </c>
      <c r="BV39" s="134"/>
      <c r="BW39" s="135">
        <f t="shared" si="13"/>
        <v>0</v>
      </c>
      <c r="BX39" s="136">
        <f t="shared" si="51"/>
        <v>0</v>
      </c>
      <c r="BY39" s="136">
        <f>IF($Y39-SUMIF($BK$10:BX$10,BY$10,$BK39:BX39)&lt;ROUNDDOWN(BU39*BW39*1/2,0),$Y39-SUMIF($BK$10:BX$10,BY$10,$BK39:BX39),ROUNDDOWN(BU39*BW39*1/2,0))</f>
        <v>0</v>
      </c>
      <c r="BZ39" s="136">
        <f t="shared" si="15"/>
        <v>0</v>
      </c>
      <c r="CA39" s="137">
        <f t="shared" si="16"/>
        <v>0</v>
      </c>
      <c r="CB39" s="134"/>
      <c r="CC39" s="135">
        <f t="shared" si="17"/>
        <v>0</v>
      </c>
      <c r="CD39" s="136">
        <f t="shared" si="52"/>
        <v>0</v>
      </c>
      <c r="CE39" s="136">
        <f>IF($Y39-SUMIF($BK$10:CD$10,CE$10,$BK39:CD39)&lt;ROUNDDOWN(CA39*CC39*1/2,0),$Y39-SUMIF($BK$10:CD$10,CE$10,$BK39:CD39),ROUNDDOWN(CA39*CC39*1/2,0))</f>
        <v>0</v>
      </c>
      <c r="CF39" s="136">
        <f t="shared" si="19"/>
        <v>0</v>
      </c>
      <c r="CG39" s="137">
        <f t="shared" si="20"/>
        <v>0</v>
      </c>
      <c r="CH39" s="134"/>
      <c r="CI39" s="135">
        <f t="shared" si="21"/>
        <v>0</v>
      </c>
      <c r="CJ39" s="136">
        <f t="shared" si="55"/>
        <v>0</v>
      </c>
      <c r="CK39" s="136">
        <f>IF($Y39-SUMIF($BK$10:CJ$10,CK$10,$BK39:CJ39)&lt;ROUNDDOWN(CG39*CI39*1/2,0),$Y39-SUMIF($BK$10:CJ$10,CK$10,$BK39:CJ39),ROUNDDOWN(CG39*CI39*1/2,0))</f>
        <v>0</v>
      </c>
      <c r="CL39" s="136">
        <f t="shared" si="23"/>
        <v>0</v>
      </c>
      <c r="CM39" s="138">
        <f t="shared" si="24"/>
        <v>0</v>
      </c>
      <c r="CN39" s="134"/>
      <c r="CO39" s="135">
        <f t="shared" si="25"/>
        <v>0</v>
      </c>
      <c r="CP39" s="136">
        <f t="shared" si="56"/>
        <v>0</v>
      </c>
      <c r="CQ39" s="136">
        <f>IF($Y39-SUMIF($BK$10:CP$10,CQ$10,$BK39:CP39)&lt;ROUNDDOWN(CM39*CO39*1/2,0),$Y39-SUMIF($BK$10:CP$10,CQ$10,$BK39:CP39),ROUNDDOWN(CM39*CO39*1/2,0))</f>
        <v>0</v>
      </c>
      <c r="CR39" s="136">
        <f t="shared" si="27"/>
        <v>0</v>
      </c>
      <c r="CS39" s="138">
        <f t="shared" si="28"/>
        <v>0</v>
      </c>
      <c r="CT39" s="134"/>
      <c r="CU39" s="135">
        <f t="shared" si="29"/>
        <v>0</v>
      </c>
      <c r="CV39" s="136">
        <f t="shared" si="57"/>
        <v>0</v>
      </c>
      <c r="CW39" s="136">
        <f>IF($Y39-SUMIF($BK$10:CV$10,CW$10,$BK39:CV39)&lt;ROUNDDOWN(CS39*CU39*1/2,0),$Y39-SUMIF($BK$10:CV$10,CW$10,$BK39:CV39),ROUNDDOWN(CS39*CU39*1/2,0))</f>
        <v>0</v>
      </c>
      <c r="CX39" s="136">
        <f t="shared" si="31"/>
        <v>0</v>
      </c>
      <c r="CY39" s="138">
        <f t="shared" si="32"/>
        <v>0</v>
      </c>
      <c r="CZ39" s="134"/>
      <c r="DA39" s="135">
        <f t="shared" si="33"/>
        <v>0</v>
      </c>
      <c r="DB39" s="136">
        <f t="shared" si="58"/>
        <v>0</v>
      </c>
      <c r="DC39" s="136">
        <f>IF($Y39-SUMIF($BK$10:DB$10,DC$10,$BK39:DB39)&lt;ROUNDDOWN(CY39*DA39*1/2,0),$Y39-SUMIF($BK$10:DB$10,DC$10,$BK39:DB39),ROUNDDOWN(CY39*DA39*1/2,0))</f>
        <v>0</v>
      </c>
      <c r="DD39" s="136">
        <f t="shared" si="35"/>
        <v>0</v>
      </c>
      <c r="DE39" s="138">
        <f t="shared" si="36"/>
        <v>0</v>
      </c>
      <c r="DF39" s="134"/>
      <c r="DG39" s="135">
        <f t="shared" si="37"/>
        <v>0</v>
      </c>
      <c r="DH39" s="136">
        <f t="shared" si="59"/>
        <v>0</v>
      </c>
      <c r="DI39" s="136">
        <f>IF($Y39-SUMIF($BK$10:DH$10,DI$10,$BK39:DH39)&lt;ROUNDDOWN(DE39*DG39*1/2,0),$Y39-SUMIF($BK$10:DH$10,DI$10,$BK39:DH39),ROUNDDOWN(DE39*DG39*1/2,0))</f>
        <v>0</v>
      </c>
      <c r="DJ39" s="136">
        <f t="shared" si="39"/>
        <v>0</v>
      </c>
      <c r="DK39" s="124">
        <f t="shared" si="53"/>
        <v>0</v>
      </c>
      <c r="DL39" s="124">
        <f t="shared" si="0"/>
        <v>0</v>
      </c>
      <c r="DM39" s="229">
        <f t="shared" si="47"/>
        <v>0</v>
      </c>
      <c r="DO39" s="102" t="str">
        <f t="shared" si="49"/>
        <v/>
      </c>
      <c r="DP39" s="88" t="str">
        <f t="shared" si="42"/>
        <v/>
      </c>
      <c r="DQ39" s="103" t="str">
        <f t="shared" si="54"/>
        <v/>
      </c>
    </row>
    <row r="40" spans="1:121" ht="26.25" hidden="1" customHeight="1">
      <c r="A40" s="110">
        <v>29</v>
      </c>
      <c r="B40" s="186"/>
      <c r="C40" s="186"/>
      <c r="D40" s="186"/>
      <c r="E40" s="186"/>
      <c r="F40" s="186"/>
      <c r="G40" s="186"/>
      <c r="H40" s="186"/>
      <c r="I40" s="187"/>
      <c r="J40" s="187"/>
      <c r="K40" s="187"/>
      <c r="L40" s="187"/>
      <c r="M40" s="188"/>
      <c r="N40" s="189"/>
      <c r="O40" s="120"/>
      <c r="P40" s="120"/>
      <c r="Q40" s="121"/>
      <c r="R40" s="121"/>
      <c r="S40" s="261"/>
      <c r="T40" s="122"/>
      <c r="U40" s="120"/>
      <c r="V40" s="123"/>
      <c r="W40" s="124">
        <f t="shared" si="1"/>
        <v>0</v>
      </c>
      <c r="X40" s="125">
        <v>0</v>
      </c>
      <c r="Y40" s="126">
        <f t="shared" si="44"/>
        <v>0</v>
      </c>
      <c r="Z40" s="123"/>
      <c r="AA40" s="140"/>
      <c r="AB40" s="124">
        <f t="shared" si="45"/>
        <v>0</v>
      </c>
      <c r="AC40" s="184"/>
      <c r="AD40" s="129">
        <f t="shared" si="46"/>
        <v>0</v>
      </c>
      <c r="AE40" s="130">
        <f t="shared" si="3"/>
        <v>0</v>
      </c>
      <c r="AF40" s="131"/>
      <c r="AG40" s="131"/>
      <c r="AH40" s="131"/>
      <c r="AI40" s="131"/>
      <c r="AJ40" s="131"/>
      <c r="AK40" s="131"/>
      <c r="AL40" s="123"/>
      <c r="AM40" s="124" cm="1">
        <f t="array" ref="AM40">IFERROR(ROUND(_xlfn.IFS($U40="Ａ重油",AL40*1,$U40="灯油",AL40*0.939,$U40="ＬＰガス",AL40*1.299,$U40="ＬＮＧ",AL40*1.56),1),0)</f>
        <v>0</v>
      </c>
      <c r="AN40" s="123"/>
      <c r="AO40" s="124" cm="1">
        <f t="array" ref="AO40">IFERROR(ROUND(_xlfn.IFS($U40="Ａ重油",AN40*1,$U40="灯油",AN40*0.939,$U40="ＬＰガス",AN40*1.299,$U40="ＬＮＧ",AN40*1.56),1),0)</f>
        <v>0</v>
      </c>
      <c r="AP40" s="123"/>
      <c r="AQ40" s="123"/>
      <c r="AR40" s="132"/>
      <c r="AS40" s="181"/>
      <c r="AT40" s="185"/>
      <c r="AU40" s="239"/>
      <c r="AV40" s="185"/>
      <c r="AW40" s="185"/>
      <c r="AX40" s="239"/>
      <c r="AY40" s="185"/>
      <c r="AZ40" s="239"/>
      <c r="BA40" s="185"/>
      <c r="BB40" s="185"/>
      <c r="BC40" s="239"/>
      <c r="BD40" s="239"/>
      <c r="BE40" s="185"/>
      <c r="BF40" s="185"/>
      <c r="BG40" s="239"/>
      <c r="BH40" s="254"/>
      <c r="BI40" s="133">
        <f t="shared" si="4"/>
        <v>0</v>
      </c>
      <c r="BJ40" s="134"/>
      <c r="BK40" s="135">
        <f t="shared" si="5"/>
        <v>0</v>
      </c>
      <c r="BL40" s="136">
        <f t="shared" si="6"/>
        <v>0</v>
      </c>
      <c r="BM40" s="136">
        <f>IF($Y40-SUMIF($BK$10:BL$10,BM$10,$BK40:BL40)&lt;ROUNDDOWN(BI40*BK40*1/2,0),$Y40-SUMIF($BK$10:BL$10,BM$10,$BK40:BL40),ROUNDDOWN(BI40*BK40*1/2,0))</f>
        <v>0</v>
      </c>
      <c r="BN40" s="136">
        <f t="shared" si="7"/>
        <v>0</v>
      </c>
      <c r="BO40" s="137">
        <f t="shared" si="8"/>
        <v>0</v>
      </c>
      <c r="BP40" s="134"/>
      <c r="BQ40" s="135">
        <f t="shared" si="9"/>
        <v>0</v>
      </c>
      <c r="BR40" s="136">
        <f t="shared" si="50"/>
        <v>0</v>
      </c>
      <c r="BS40" s="136">
        <f>IF($Y40-SUMIF($BK$10:BR$10,BS$10,$BK40:BR40)&lt;ROUNDDOWN(BO40*BQ40*1/2,0),$Y40-SUMIF($BK$10:BR$10,BS$10,$BK40:BR40),ROUNDDOWN(BO40*BQ40*1/2,0))</f>
        <v>0</v>
      </c>
      <c r="BT40" s="136">
        <f t="shared" si="11"/>
        <v>0</v>
      </c>
      <c r="BU40" s="137">
        <f t="shared" si="12"/>
        <v>0</v>
      </c>
      <c r="BV40" s="134"/>
      <c r="BW40" s="135">
        <f t="shared" si="13"/>
        <v>0</v>
      </c>
      <c r="BX40" s="136">
        <f t="shared" si="51"/>
        <v>0</v>
      </c>
      <c r="BY40" s="136">
        <f>IF($Y40-SUMIF($BK$10:BX$10,BY$10,$BK40:BX40)&lt;ROUNDDOWN(BU40*BW40*1/2,0),$Y40-SUMIF($BK$10:BX$10,BY$10,$BK40:BX40),ROUNDDOWN(BU40*BW40*1/2,0))</f>
        <v>0</v>
      </c>
      <c r="BZ40" s="136">
        <f t="shared" si="15"/>
        <v>0</v>
      </c>
      <c r="CA40" s="137">
        <f t="shared" si="16"/>
        <v>0</v>
      </c>
      <c r="CB40" s="134"/>
      <c r="CC40" s="135">
        <f t="shared" si="17"/>
        <v>0</v>
      </c>
      <c r="CD40" s="136">
        <f t="shared" si="52"/>
        <v>0</v>
      </c>
      <c r="CE40" s="136">
        <f>IF($Y40-SUMIF($BK$10:CD$10,CE$10,$BK40:CD40)&lt;ROUNDDOWN(CA40*CC40*1/2,0),$Y40-SUMIF($BK$10:CD$10,CE$10,$BK40:CD40),ROUNDDOWN(CA40*CC40*1/2,0))</f>
        <v>0</v>
      </c>
      <c r="CF40" s="136">
        <f t="shared" si="19"/>
        <v>0</v>
      </c>
      <c r="CG40" s="137">
        <f t="shared" si="20"/>
        <v>0</v>
      </c>
      <c r="CH40" s="134"/>
      <c r="CI40" s="135">
        <f t="shared" si="21"/>
        <v>0</v>
      </c>
      <c r="CJ40" s="136">
        <f t="shared" si="55"/>
        <v>0</v>
      </c>
      <c r="CK40" s="136">
        <f>IF($Y40-SUMIF($BK$10:CJ$10,CK$10,$BK40:CJ40)&lt;ROUNDDOWN(CG40*CI40*1/2,0),$Y40-SUMIF($BK$10:CJ$10,CK$10,$BK40:CJ40),ROUNDDOWN(CG40*CI40*1/2,0))</f>
        <v>0</v>
      </c>
      <c r="CL40" s="136">
        <f t="shared" si="23"/>
        <v>0</v>
      </c>
      <c r="CM40" s="138">
        <f t="shared" si="24"/>
        <v>0</v>
      </c>
      <c r="CN40" s="134"/>
      <c r="CO40" s="135">
        <f t="shared" si="25"/>
        <v>0</v>
      </c>
      <c r="CP40" s="136">
        <f t="shared" si="56"/>
        <v>0</v>
      </c>
      <c r="CQ40" s="136">
        <f>IF($Y40-SUMIF($BK$10:CP$10,CQ$10,$BK40:CP40)&lt;ROUNDDOWN(CM40*CO40*1/2,0),$Y40-SUMIF($BK$10:CP$10,CQ$10,$BK40:CP40),ROUNDDOWN(CM40*CO40*1/2,0))</f>
        <v>0</v>
      </c>
      <c r="CR40" s="136">
        <f t="shared" si="27"/>
        <v>0</v>
      </c>
      <c r="CS40" s="138">
        <f t="shared" si="28"/>
        <v>0</v>
      </c>
      <c r="CT40" s="134"/>
      <c r="CU40" s="135">
        <f t="shared" si="29"/>
        <v>0</v>
      </c>
      <c r="CV40" s="136">
        <f t="shared" si="57"/>
        <v>0</v>
      </c>
      <c r="CW40" s="136">
        <f>IF($Y40-SUMIF($BK$10:CV$10,CW$10,$BK40:CV40)&lt;ROUNDDOWN(CS40*CU40*1/2,0),$Y40-SUMIF($BK$10:CV$10,CW$10,$BK40:CV40),ROUNDDOWN(CS40*CU40*1/2,0))</f>
        <v>0</v>
      </c>
      <c r="CX40" s="136">
        <f t="shared" si="31"/>
        <v>0</v>
      </c>
      <c r="CY40" s="138">
        <f t="shared" si="32"/>
        <v>0</v>
      </c>
      <c r="CZ40" s="134"/>
      <c r="DA40" s="135">
        <f t="shared" si="33"/>
        <v>0</v>
      </c>
      <c r="DB40" s="136">
        <f t="shared" si="58"/>
        <v>0</v>
      </c>
      <c r="DC40" s="136">
        <f>IF($Y40-SUMIF($BK$10:DB$10,DC$10,$BK40:DB40)&lt;ROUNDDOWN(CY40*DA40*1/2,0),$Y40-SUMIF($BK$10:DB$10,DC$10,$BK40:DB40),ROUNDDOWN(CY40*DA40*1/2,0))</f>
        <v>0</v>
      </c>
      <c r="DD40" s="136">
        <f t="shared" si="35"/>
        <v>0</v>
      </c>
      <c r="DE40" s="138">
        <f t="shared" si="36"/>
        <v>0</v>
      </c>
      <c r="DF40" s="134"/>
      <c r="DG40" s="135">
        <f t="shared" si="37"/>
        <v>0</v>
      </c>
      <c r="DH40" s="136">
        <f t="shared" si="59"/>
        <v>0</v>
      </c>
      <c r="DI40" s="136">
        <f>IF($Y40-SUMIF($BK$10:DH$10,DI$10,$BK40:DH40)&lt;ROUNDDOWN(DE40*DG40*1/2,0),$Y40-SUMIF($BK$10:DH$10,DI$10,$BK40:DH40),ROUNDDOWN(DE40*DG40*1/2,0))</f>
        <v>0</v>
      </c>
      <c r="DJ40" s="136">
        <f t="shared" si="39"/>
        <v>0</v>
      </c>
      <c r="DK40" s="124">
        <f t="shared" si="53"/>
        <v>0</v>
      </c>
      <c r="DL40" s="124">
        <f t="shared" si="0"/>
        <v>0</v>
      </c>
      <c r="DM40" s="229">
        <f t="shared" si="47"/>
        <v>0</v>
      </c>
      <c r="DO40" s="102" t="str">
        <f t="shared" si="49"/>
        <v/>
      </c>
      <c r="DP40" s="88" t="str">
        <f t="shared" si="42"/>
        <v/>
      </c>
      <c r="DQ40" s="103" t="str">
        <f t="shared" si="54"/>
        <v/>
      </c>
    </row>
    <row r="41" spans="1:121" ht="26.25" hidden="1" customHeight="1">
      <c r="A41" s="110">
        <v>30</v>
      </c>
      <c r="B41" s="186"/>
      <c r="C41" s="186"/>
      <c r="D41" s="186"/>
      <c r="E41" s="186"/>
      <c r="F41" s="186"/>
      <c r="G41" s="186"/>
      <c r="H41" s="186"/>
      <c r="I41" s="187"/>
      <c r="J41" s="187"/>
      <c r="K41" s="187"/>
      <c r="L41" s="187"/>
      <c r="M41" s="188"/>
      <c r="N41" s="189"/>
      <c r="O41" s="120"/>
      <c r="P41" s="120"/>
      <c r="Q41" s="121"/>
      <c r="R41" s="121"/>
      <c r="S41" s="261"/>
      <c r="T41" s="122"/>
      <c r="U41" s="120"/>
      <c r="V41" s="123"/>
      <c r="W41" s="124">
        <f t="shared" si="1"/>
        <v>0</v>
      </c>
      <c r="X41" s="125">
        <v>0</v>
      </c>
      <c r="Y41" s="126">
        <f t="shared" si="44"/>
        <v>0</v>
      </c>
      <c r="Z41" s="123"/>
      <c r="AA41" s="140"/>
      <c r="AB41" s="124">
        <f t="shared" si="45"/>
        <v>0</v>
      </c>
      <c r="AC41" s="184"/>
      <c r="AD41" s="129">
        <f t="shared" si="46"/>
        <v>0</v>
      </c>
      <c r="AE41" s="130">
        <f t="shared" si="3"/>
        <v>0</v>
      </c>
      <c r="AF41" s="131"/>
      <c r="AG41" s="131"/>
      <c r="AH41" s="131"/>
      <c r="AI41" s="131"/>
      <c r="AJ41" s="131"/>
      <c r="AK41" s="131"/>
      <c r="AL41" s="123"/>
      <c r="AM41" s="124" cm="1">
        <f t="array" ref="AM41">IFERROR(ROUND(_xlfn.IFS($U41="Ａ重油",AL41*1,$U41="灯油",AL41*0.939,$U41="ＬＰガス",AL41*1.299,$U41="ＬＮＧ",AL41*1.56),1),0)</f>
        <v>0</v>
      </c>
      <c r="AN41" s="123"/>
      <c r="AO41" s="124" cm="1">
        <f t="array" ref="AO41">IFERROR(ROUND(_xlfn.IFS($U41="Ａ重油",AN41*1,$U41="灯油",AN41*0.939,$U41="ＬＰガス",AN41*1.299,$U41="ＬＮＧ",AN41*1.56),1),0)</f>
        <v>0</v>
      </c>
      <c r="AP41" s="123"/>
      <c r="AQ41" s="123"/>
      <c r="AR41" s="132"/>
      <c r="AS41" s="181"/>
      <c r="AT41" s="185"/>
      <c r="AU41" s="239"/>
      <c r="AV41" s="185"/>
      <c r="AW41" s="185"/>
      <c r="AX41" s="239"/>
      <c r="AY41" s="185"/>
      <c r="AZ41" s="239"/>
      <c r="BA41" s="185"/>
      <c r="BB41" s="185"/>
      <c r="BC41" s="239"/>
      <c r="BD41" s="239"/>
      <c r="BE41" s="185"/>
      <c r="BF41" s="185"/>
      <c r="BG41" s="239"/>
      <c r="BH41" s="254"/>
      <c r="BI41" s="133">
        <f t="shared" si="4"/>
        <v>0</v>
      </c>
      <c r="BJ41" s="134"/>
      <c r="BK41" s="135">
        <f t="shared" si="5"/>
        <v>0</v>
      </c>
      <c r="BL41" s="136">
        <f t="shared" si="6"/>
        <v>0</v>
      </c>
      <c r="BM41" s="136">
        <f>IF($Y41-SUMIF($BK$10:BL$10,BM$10,$BK41:BL41)&lt;ROUNDDOWN(BI41*BK41*1/2,0),$Y41-SUMIF($BK$10:BL$10,BM$10,$BK41:BL41),ROUNDDOWN(BI41*BK41*1/2,0))</f>
        <v>0</v>
      </c>
      <c r="BN41" s="136">
        <f t="shared" si="7"/>
        <v>0</v>
      </c>
      <c r="BO41" s="137">
        <f t="shared" si="8"/>
        <v>0</v>
      </c>
      <c r="BP41" s="134"/>
      <c r="BQ41" s="135">
        <f t="shared" si="9"/>
        <v>0</v>
      </c>
      <c r="BR41" s="136">
        <f t="shared" si="50"/>
        <v>0</v>
      </c>
      <c r="BS41" s="136">
        <f>IF($Y41-SUMIF($BK$10:BR$10,BS$10,$BK41:BR41)&lt;ROUNDDOWN(BO41*BQ41*1/2,0),$Y41-SUMIF($BK$10:BR$10,BS$10,$BK41:BR41),ROUNDDOWN(BO41*BQ41*1/2,0))</f>
        <v>0</v>
      </c>
      <c r="BT41" s="136">
        <f t="shared" si="11"/>
        <v>0</v>
      </c>
      <c r="BU41" s="137">
        <f t="shared" si="12"/>
        <v>0</v>
      </c>
      <c r="BV41" s="134"/>
      <c r="BW41" s="135">
        <f t="shared" si="13"/>
        <v>0</v>
      </c>
      <c r="BX41" s="136">
        <f t="shared" si="51"/>
        <v>0</v>
      </c>
      <c r="BY41" s="136">
        <f>IF($Y41-SUMIF($BK$10:BX$10,BY$10,$BK41:BX41)&lt;ROUNDDOWN(BU41*BW41*1/2,0),$Y41-SUMIF($BK$10:BX$10,BY$10,$BK41:BX41),ROUNDDOWN(BU41*BW41*1/2,0))</f>
        <v>0</v>
      </c>
      <c r="BZ41" s="136">
        <f t="shared" si="15"/>
        <v>0</v>
      </c>
      <c r="CA41" s="137">
        <f t="shared" si="16"/>
        <v>0</v>
      </c>
      <c r="CB41" s="134"/>
      <c r="CC41" s="135">
        <f t="shared" si="17"/>
        <v>0</v>
      </c>
      <c r="CD41" s="136">
        <f t="shared" si="52"/>
        <v>0</v>
      </c>
      <c r="CE41" s="136">
        <f>IF($Y41-SUMIF($BK$10:CD$10,CE$10,$BK41:CD41)&lt;ROUNDDOWN(CA41*CC41*1/2,0),$Y41-SUMIF($BK$10:CD$10,CE$10,$BK41:CD41),ROUNDDOWN(CA41*CC41*1/2,0))</f>
        <v>0</v>
      </c>
      <c r="CF41" s="136">
        <f t="shared" si="19"/>
        <v>0</v>
      </c>
      <c r="CG41" s="137">
        <f t="shared" si="20"/>
        <v>0</v>
      </c>
      <c r="CH41" s="134"/>
      <c r="CI41" s="135">
        <f t="shared" si="21"/>
        <v>0</v>
      </c>
      <c r="CJ41" s="136">
        <f t="shared" si="55"/>
        <v>0</v>
      </c>
      <c r="CK41" s="136">
        <f>IF($Y41-SUMIF($BK$10:CJ$10,CK$10,$BK41:CJ41)&lt;ROUNDDOWN(CG41*CI41*1/2,0),$Y41-SUMIF($BK$10:CJ$10,CK$10,$BK41:CJ41),ROUNDDOWN(CG41*CI41*1/2,0))</f>
        <v>0</v>
      </c>
      <c r="CL41" s="136">
        <f t="shared" si="23"/>
        <v>0</v>
      </c>
      <c r="CM41" s="138">
        <f t="shared" si="24"/>
        <v>0</v>
      </c>
      <c r="CN41" s="134"/>
      <c r="CO41" s="135">
        <f t="shared" si="25"/>
        <v>0</v>
      </c>
      <c r="CP41" s="136">
        <f t="shared" si="56"/>
        <v>0</v>
      </c>
      <c r="CQ41" s="136">
        <f>IF($Y41-SUMIF($BK$10:CP$10,CQ$10,$BK41:CP41)&lt;ROUNDDOWN(CM41*CO41*1/2,0),$Y41-SUMIF($BK$10:CP$10,CQ$10,$BK41:CP41),ROUNDDOWN(CM41*CO41*1/2,0))</f>
        <v>0</v>
      </c>
      <c r="CR41" s="136">
        <f t="shared" si="27"/>
        <v>0</v>
      </c>
      <c r="CS41" s="138">
        <f t="shared" si="28"/>
        <v>0</v>
      </c>
      <c r="CT41" s="134"/>
      <c r="CU41" s="135">
        <f t="shared" si="29"/>
        <v>0</v>
      </c>
      <c r="CV41" s="136">
        <f t="shared" si="57"/>
        <v>0</v>
      </c>
      <c r="CW41" s="136">
        <f>IF($Y41-SUMIF($BK$10:CV$10,CW$10,$BK41:CV41)&lt;ROUNDDOWN(CS41*CU41*1/2,0),$Y41-SUMIF($BK$10:CV$10,CW$10,$BK41:CV41),ROUNDDOWN(CS41*CU41*1/2,0))</f>
        <v>0</v>
      </c>
      <c r="CX41" s="136">
        <f t="shared" si="31"/>
        <v>0</v>
      </c>
      <c r="CY41" s="138">
        <f t="shared" si="32"/>
        <v>0</v>
      </c>
      <c r="CZ41" s="134"/>
      <c r="DA41" s="135">
        <f t="shared" si="33"/>
        <v>0</v>
      </c>
      <c r="DB41" s="136">
        <f t="shared" si="58"/>
        <v>0</v>
      </c>
      <c r="DC41" s="136">
        <f>IF($Y41-SUMIF($BK$10:DB$10,DC$10,$BK41:DB41)&lt;ROUNDDOWN(CY41*DA41*1/2,0),$Y41-SUMIF($BK$10:DB$10,DC$10,$BK41:DB41),ROUNDDOWN(CY41*DA41*1/2,0))</f>
        <v>0</v>
      </c>
      <c r="DD41" s="136">
        <f t="shared" si="35"/>
        <v>0</v>
      </c>
      <c r="DE41" s="138">
        <f t="shared" si="36"/>
        <v>0</v>
      </c>
      <c r="DF41" s="134"/>
      <c r="DG41" s="135">
        <f t="shared" si="37"/>
        <v>0</v>
      </c>
      <c r="DH41" s="136">
        <f t="shared" si="59"/>
        <v>0</v>
      </c>
      <c r="DI41" s="136">
        <f>IF($Y41-SUMIF($BK$10:DH$10,DI$10,$BK41:DH41)&lt;ROUNDDOWN(DE41*DG41*1/2,0),$Y41-SUMIF($BK$10:DH$10,DI$10,$BK41:DH41),ROUNDDOWN(DE41*DG41*1/2,0))</f>
        <v>0</v>
      </c>
      <c r="DJ41" s="136">
        <f t="shared" si="39"/>
        <v>0</v>
      </c>
      <c r="DK41" s="124">
        <f t="shared" si="53"/>
        <v>0</v>
      </c>
      <c r="DL41" s="124">
        <f t="shared" si="0"/>
        <v>0</v>
      </c>
      <c r="DM41" s="229">
        <f t="shared" si="47"/>
        <v>0</v>
      </c>
      <c r="DO41" s="102" t="str">
        <f t="shared" si="49"/>
        <v/>
      </c>
      <c r="DP41" s="88" t="str">
        <f t="shared" si="42"/>
        <v/>
      </c>
      <c r="DQ41" s="103" t="str">
        <f t="shared" si="54"/>
        <v/>
      </c>
    </row>
    <row r="42" spans="1:121" ht="26.25" hidden="1" customHeight="1">
      <c r="A42" s="110">
        <v>31</v>
      </c>
      <c r="B42" s="186"/>
      <c r="C42" s="186"/>
      <c r="D42" s="186"/>
      <c r="E42" s="186"/>
      <c r="F42" s="186"/>
      <c r="G42" s="186"/>
      <c r="H42" s="186"/>
      <c r="I42" s="187"/>
      <c r="J42" s="187"/>
      <c r="K42" s="187"/>
      <c r="L42" s="187"/>
      <c r="M42" s="188"/>
      <c r="N42" s="189"/>
      <c r="O42" s="120"/>
      <c r="P42" s="120"/>
      <c r="Q42" s="121"/>
      <c r="R42" s="121"/>
      <c r="S42" s="261"/>
      <c r="T42" s="122"/>
      <c r="U42" s="120"/>
      <c r="V42" s="123"/>
      <c r="W42" s="124">
        <f t="shared" si="1"/>
        <v>0</v>
      </c>
      <c r="X42" s="125">
        <v>0</v>
      </c>
      <c r="Y42" s="126">
        <f t="shared" si="44"/>
        <v>0</v>
      </c>
      <c r="Z42" s="123"/>
      <c r="AA42" s="140"/>
      <c r="AB42" s="124">
        <f t="shared" si="45"/>
        <v>0</v>
      </c>
      <c r="AC42" s="184"/>
      <c r="AD42" s="129">
        <f t="shared" si="46"/>
        <v>0</v>
      </c>
      <c r="AE42" s="130">
        <f t="shared" si="3"/>
        <v>0</v>
      </c>
      <c r="AF42" s="131"/>
      <c r="AG42" s="131"/>
      <c r="AH42" s="131"/>
      <c r="AI42" s="131"/>
      <c r="AJ42" s="131"/>
      <c r="AK42" s="131"/>
      <c r="AL42" s="123"/>
      <c r="AM42" s="124" cm="1">
        <f t="array" ref="AM42">IFERROR(ROUND(_xlfn.IFS($U42="Ａ重油",AL42*1,$U42="灯油",AL42*0.939,$U42="ＬＰガス",AL42*1.299,$U42="ＬＮＧ",AL42*1.56),1),0)</f>
        <v>0</v>
      </c>
      <c r="AN42" s="123"/>
      <c r="AO42" s="124" cm="1">
        <f t="array" ref="AO42">IFERROR(ROUND(_xlfn.IFS($U42="Ａ重油",AN42*1,$U42="灯油",AN42*0.939,$U42="ＬＰガス",AN42*1.299,$U42="ＬＮＧ",AN42*1.56),1),0)</f>
        <v>0</v>
      </c>
      <c r="AP42" s="123"/>
      <c r="AQ42" s="123"/>
      <c r="AR42" s="132"/>
      <c r="AS42" s="181"/>
      <c r="AT42" s="185"/>
      <c r="AU42" s="239"/>
      <c r="AV42" s="185"/>
      <c r="AW42" s="185"/>
      <c r="AX42" s="239"/>
      <c r="AY42" s="185"/>
      <c r="AZ42" s="239"/>
      <c r="BA42" s="185"/>
      <c r="BB42" s="185"/>
      <c r="BC42" s="239"/>
      <c r="BD42" s="239"/>
      <c r="BE42" s="185"/>
      <c r="BF42" s="185"/>
      <c r="BG42" s="239"/>
      <c r="BH42" s="254"/>
      <c r="BI42" s="133">
        <f t="shared" si="4"/>
        <v>0</v>
      </c>
      <c r="BJ42" s="134"/>
      <c r="BK42" s="135">
        <f t="shared" si="5"/>
        <v>0</v>
      </c>
      <c r="BL42" s="136">
        <f t="shared" si="6"/>
        <v>0</v>
      </c>
      <c r="BM42" s="136">
        <f>IF($Y42-SUMIF($BK$10:BL$10,BM$10,$BK42:BL42)&lt;ROUNDDOWN(BI42*BK42*1/2,0),$Y42-SUMIF($BK$10:BL$10,BM$10,$BK42:BL42),ROUNDDOWN(BI42*BK42*1/2,0))</f>
        <v>0</v>
      </c>
      <c r="BN42" s="136">
        <f t="shared" si="7"/>
        <v>0</v>
      </c>
      <c r="BO42" s="137">
        <f t="shared" si="8"/>
        <v>0</v>
      </c>
      <c r="BP42" s="134"/>
      <c r="BQ42" s="135">
        <f t="shared" si="9"/>
        <v>0</v>
      </c>
      <c r="BR42" s="136">
        <f t="shared" si="50"/>
        <v>0</v>
      </c>
      <c r="BS42" s="136">
        <f>IF($Y42-SUMIF($BK$10:BR$10,BS$10,$BK42:BR42)&lt;ROUNDDOWN(BO42*BQ42*1/2,0),$Y42-SUMIF($BK$10:BR$10,BS$10,$BK42:BR42),ROUNDDOWN(BO42*BQ42*1/2,0))</f>
        <v>0</v>
      </c>
      <c r="BT42" s="136">
        <f t="shared" si="11"/>
        <v>0</v>
      </c>
      <c r="BU42" s="137">
        <f t="shared" si="12"/>
        <v>0</v>
      </c>
      <c r="BV42" s="134"/>
      <c r="BW42" s="135">
        <f t="shared" si="13"/>
        <v>0</v>
      </c>
      <c r="BX42" s="136">
        <f t="shared" si="51"/>
        <v>0</v>
      </c>
      <c r="BY42" s="136">
        <f>IF($Y42-SUMIF($BK$10:BX$10,BY$10,$BK42:BX42)&lt;ROUNDDOWN(BU42*BW42*1/2,0),$Y42-SUMIF($BK$10:BX$10,BY$10,$BK42:BX42),ROUNDDOWN(BU42*BW42*1/2,0))</f>
        <v>0</v>
      </c>
      <c r="BZ42" s="136">
        <f t="shared" si="15"/>
        <v>0</v>
      </c>
      <c r="CA42" s="137">
        <f t="shared" si="16"/>
        <v>0</v>
      </c>
      <c r="CB42" s="134"/>
      <c r="CC42" s="135">
        <f t="shared" si="17"/>
        <v>0</v>
      </c>
      <c r="CD42" s="136">
        <f t="shared" si="52"/>
        <v>0</v>
      </c>
      <c r="CE42" s="136">
        <f>IF($Y42-SUMIF($BK$10:CD$10,CE$10,$BK42:CD42)&lt;ROUNDDOWN(CA42*CC42*1/2,0),$Y42-SUMIF($BK$10:CD$10,CE$10,$BK42:CD42),ROUNDDOWN(CA42*CC42*1/2,0))</f>
        <v>0</v>
      </c>
      <c r="CF42" s="136">
        <f t="shared" si="19"/>
        <v>0</v>
      </c>
      <c r="CG42" s="137">
        <f t="shared" si="20"/>
        <v>0</v>
      </c>
      <c r="CH42" s="134"/>
      <c r="CI42" s="135">
        <f t="shared" si="21"/>
        <v>0</v>
      </c>
      <c r="CJ42" s="136">
        <f t="shared" si="55"/>
        <v>0</v>
      </c>
      <c r="CK42" s="136">
        <f>IF($Y42-SUMIF($BK$10:CJ$10,CK$10,$BK42:CJ42)&lt;ROUNDDOWN(CG42*CI42*1/2,0),$Y42-SUMIF($BK$10:CJ$10,CK$10,$BK42:CJ42),ROUNDDOWN(CG42*CI42*1/2,0))</f>
        <v>0</v>
      </c>
      <c r="CL42" s="136">
        <f t="shared" si="23"/>
        <v>0</v>
      </c>
      <c r="CM42" s="138">
        <f t="shared" si="24"/>
        <v>0</v>
      </c>
      <c r="CN42" s="134"/>
      <c r="CO42" s="135">
        <f t="shared" si="25"/>
        <v>0</v>
      </c>
      <c r="CP42" s="136">
        <f t="shared" si="56"/>
        <v>0</v>
      </c>
      <c r="CQ42" s="136">
        <f>IF($Y42-SUMIF($BK$10:CP$10,CQ$10,$BK42:CP42)&lt;ROUNDDOWN(CM42*CO42*1/2,0),$Y42-SUMIF($BK$10:CP$10,CQ$10,$BK42:CP42),ROUNDDOWN(CM42*CO42*1/2,0))</f>
        <v>0</v>
      </c>
      <c r="CR42" s="136">
        <f t="shared" si="27"/>
        <v>0</v>
      </c>
      <c r="CS42" s="138">
        <f t="shared" si="28"/>
        <v>0</v>
      </c>
      <c r="CT42" s="134"/>
      <c r="CU42" s="135">
        <f t="shared" si="29"/>
        <v>0</v>
      </c>
      <c r="CV42" s="136">
        <f t="shared" si="57"/>
        <v>0</v>
      </c>
      <c r="CW42" s="136">
        <f>IF($Y42-SUMIF($BK$10:CV$10,CW$10,$BK42:CV42)&lt;ROUNDDOWN(CS42*CU42*1/2,0),$Y42-SUMIF($BK$10:CV$10,CW$10,$BK42:CV42),ROUNDDOWN(CS42*CU42*1/2,0))</f>
        <v>0</v>
      </c>
      <c r="CX42" s="136">
        <f t="shared" si="31"/>
        <v>0</v>
      </c>
      <c r="CY42" s="138">
        <f t="shared" si="32"/>
        <v>0</v>
      </c>
      <c r="CZ42" s="134"/>
      <c r="DA42" s="135">
        <f t="shared" si="33"/>
        <v>0</v>
      </c>
      <c r="DB42" s="136">
        <f t="shared" si="58"/>
        <v>0</v>
      </c>
      <c r="DC42" s="136">
        <f>IF($Y42-SUMIF($BK$10:DB$10,DC$10,$BK42:DB42)&lt;ROUNDDOWN(CY42*DA42*1/2,0),$Y42-SUMIF($BK$10:DB$10,DC$10,$BK42:DB42),ROUNDDOWN(CY42*DA42*1/2,0))</f>
        <v>0</v>
      </c>
      <c r="DD42" s="136">
        <f t="shared" si="35"/>
        <v>0</v>
      </c>
      <c r="DE42" s="138">
        <f t="shared" si="36"/>
        <v>0</v>
      </c>
      <c r="DF42" s="134"/>
      <c r="DG42" s="135">
        <f t="shared" si="37"/>
        <v>0</v>
      </c>
      <c r="DH42" s="136">
        <f t="shared" si="59"/>
        <v>0</v>
      </c>
      <c r="DI42" s="136">
        <f>IF($Y42-SUMIF($BK$10:DH$10,DI$10,$BK42:DH42)&lt;ROUNDDOWN(DE42*DG42*1/2,0),$Y42-SUMIF($BK$10:DH$10,DI$10,$BK42:DH42),ROUNDDOWN(DE42*DG42*1/2,0))</f>
        <v>0</v>
      </c>
      <c r="DJ42" s="136">
        <f t="shared" si="39"/>
        <v>0</v>
      </c>
      <c r="DK42" s="124">
        <f t="shared" si="53"/>
        <v>0</v>
      </c>
      <c r="DL42" s="124">
        <f t="shared" si="0"/>
        <v>0</v>
      </c>
      <c r="DM42" s="229">
        <f t="shared" si="47"/>
        <v>0</v>
      </c>
      <c r="DO42" s="102" t="str">
        <f t="shared" si="49"/>
        <v/>
      </c>
      <c r="DP42" s="88" t="str">
        <f t="shared" si="42"/>
        <v/>
      </c>
      <c r="DQ42" s="103" t="str">
        <f t="shared" si="54"/>
        <v/>
      </c>
    </row>
    <row r="43" spans="1:121" ht="26.25" hidden="1" customHeight="1">
      <c r="A43" s="110">
        <v>32</v>
      </c>
      <c r="B43" s="186"/>
      <c r="C43" s="186"/>
      <c r="D43" s="186"/>
      <c r="E43" s="186"/>
      <c r="F43" s="186"/>
      <c r="G43" s="186"/>
      <c r="H43" s="186"/>
      <c r="I43" s="187"/>
      <c r="J43" s="187"/>
      <c r="K43" s="187"/>
      <c r="L43" s="187"/>
      <c r="M43" s="188"/>
      <c r="N43" s="189"/>
      <c r="O43" s="120"/>
      <c r="P43" s="120"/>
      <c r="Q43" s="121"/>
      <c r="R43" s="121"/>
      <c r="S43" s="261"/>
      <c r="T43" s="122"/>
      <c r="U43" s="120"/>
      <c r="V43" s="123"/>
      <c r="W43" s="124">
        <f t="shared" si="1"/>
        <v>0</v>
      </c>
      <c r="X43" s="125">
        <v>0</v>
      </c>
      <c r="Y43" s="126">
        <f t="shared" si="44"/>
        <v>0</v>
      </c>
      <c r="Z43" s="123"/>
      <c r="AA43" s="140"/>
      <c r="AB43" s="124">
        <f t="shared" si="45"/>
        <v>0</v>
      </c>
      <c r="AC43" s="184"/>
      <c r="AD43" s="129">
        <f t="shared" si="46"/>
        <v>0</v>
      </c>
      <c r="AE43" s="130">
        <f t="shared" si="3"/>
        <v>0</v>
      </c>
      <c r="AF43" s="131"/>
      <c r="AG43" s="131"/>
      <c r="AH43" s="131"/>
      <c r="AI43" s="131"/>
      <c r="AJ43" s="131"/>
      <c r="AK43" s="131"/>
      <c r="AL43" s="123"/>
      <c r="AM43" s="124" cm="1">
        <f t="array" ref="AM43">IFERROR(ROUND(_xlfn.IFS($U43="Ａ重油",AL43*1,$U43="灯油",AL43*0.939,$U43="ＬＰガス",AL43*1.299,$U43="ＬＮＧ",AL43*1.56),1),0)</f>
        <v>0</v>
      </c>
      <c r="AN43" s="123"/>
      <c r="AO43" s="124" cm="1">
        <f t="array" ref="AO43">IFERROR(ROUND(_xlfn.IFS($U43="Ａ重油",AN43*1,$U43="灯油",AN43*0.939,$U43="ＬＰガス",AN43*1.299,$U43="ＬＮＧ",AN43*1.56),1),0)</f>
        <v>0</v>
      </c>
      <c r="AP43" s="123"/>
      <c r="AQ43" s="123"/>
      <c r="AR43" s="132"/>
      <c r="AS43" s="181"/>
      <c r="AT43" s="185"/>
      <c r="AU43" s="239"/>
      <c r="AV43" s="185"/>
      <c r="AW43" s="185"/>
      <c r="AX43" s="239"/>
      <c r="AY43" s="185"/>
      <c r="AZ43" s="239"/>
      <c r="BA43" s="185"/>
      <c r="BB43" s="185"/>
      <c r="BC43" s="239"/>
      <c r="BD43" s="239"/>
      <c r="BE43" s="185"/>
      <c r="BF43" s="185"/>
      <c r="BG43" s="239"/>
      <c r="BH43" s="254"/>
      <c r="BI43" s="133">
        <f t="shared" si="4"/>
        <v>0</v>
      </c>
      <c r="BJ43" s="134"/>
      <c r="BK43" s="135">
        <f t="shared" si="5"/>
        <v>0</v>
      </c>
      <c r="BL43" s="136">
        <f t="shared" si="6"/>
        <v>0</v>
      </c>
      <c r="BM43" s="136">
        <f>IF($Y43-SUMIF($BK$10:BL$10,BM$10,$BK43:BL43)&lt;ROUNDDOWN(BI43*BK43*1/2,0),$Y43-SUMIF($BK$10:BL$10,BM$10,$BK43:BL43),ROUNDDOWN(BI43*BK43*1/2,0))</f>
        <v>0</v>
      </c>
      <c r="BN43" s="136">
        <f t="shared" si="7"/>
        <v>0</v>
      </c>
      <c r="BO43" s="137">
        <f t="shared" si="8"/>
        <v>0</v>
      </c>
      <c r="BP43" s="134"/>
      <c r="BQ43" s="135">
        <f t="shared" si="9"/>
        <v>0</v>
      </c>
      <c r="BR43" s="136">
        <f t="shared" si="50"/>
        <v>0</v>
      </c>
      <c r="BS43" s="136">
        <f>IF($Y43-SUMIF($BK$10:BR$10,BS$10,$BK43:BR43)&lt;ROUNDDOWN(BO43*BQ43*1/2,0),$Y43-SUMIF($BK$10:BR$10,BS$10,$BK43:BR43),ROUNDDOWN(BO43*BQ43*1/2,0))</f>
        <v>0</v>
      </c>
      <c r="BT43" s="136">
        <f t="shared" si="11"/>
        <v>0</v>
      </c>
      <c r="BU43" s="137">
        <f t="shared" si="12"/>
        <v>0</v>
      </c>
      <c r="BV43" s="134"/>
      <c r="BW43" s="135">
        <f t="shared" si="13"/>
        <v>0</v>
      </c>
      <c r="BX43" s="136">
        <f t="shared" si="51"/>
        <v>0</v>
      </c>
      <c r="BY43" s="136">
        <f>IF($Y43-SUMIF($BK$10:BX$10,BY$10,$BK43:BX43)&lt;ROUNDDOWN(BU43*BW43*1/2,0),$Y43-SUMIF($BK$10:BX$10,BY$10,$BK43:BX43),ROUNDDOWN(BU43*BW43*1/2,0))</f>
        <v>0</v>
      </c>
      <c r="BZ43" s="136">
        <f t="shared" si="15"/>
        <v>0</v>
      </c>
      <c r="CA43" s="137">
        <f t="shared" si="16"/>
        <v>0</v>
      </c>
      <c r="CB43" s="134"/>
      <c r="CC43" s="135">
        <f t="shared" si="17"/>
        <v>0</v>
      </c>
      <c r="CD43" s="136">
        <f t="shared" si="52"/>
        <v>0</v>
      </c>
      <c r="CE43" s="136">
        <f>IF($Y43-SUMIF($BK$10:CD$10,CE$10,$BK43:CD43)&lt;ROUNDDOWN(CA43*CC43*1/2,0),$Y43-SUMIF($BK$10:CD$10,CE$10,$BK43:CD43),ROUNDDOWN(CA43*CC43*1/2,0))</f>
        <v>0</v>
      </c>
      <c r="CF43" s="136">
        <f t="shared" si="19"/>
        <v>0</v>
      </c>
      <c r="CG43" s="137">
        <f t="shared" si="20"/>
        <v>0</v>
      </c>
      <c r="CH43" s="134"/>
      <c r="CI43" s="135">
        <f t="shared" si="21"/>
        <v>0</v>
      </c>
      <c r="CJ43" s="136">
        <f t="shared" si="55"/>
        <v>0</v>
      </c>
      <c r="CK43" s="136">
        <f>IF($Y43-SUMIF($BK$10:CJ$10,CK$10,$BK43:CJ43)&lt;ROUNDDOWN(CG43*CI43*1/2,0),$Y43-SUMIF($BK$10:CJ$10,CK$10,$BK43:CJ43),ROUNDDOWN(CG43*CI43*1/2,0))</f>
        <v>0</v>
      </c>
      <c r="CL43" s="136">
        <f t="shared" si="23"/>
        <v>0</v>
      </c>
      <c r="CM43" s="138">
        <f t="shared" si="24"/>
        <v>0</v>
      </c>
      <c r="CN43" s="134"/>
      <c r="CO43" s="135">
        <f t="shared" si="25"/>
        <v>0</v>
      </c>
      <c r="CP43" s="136">
        <f t="shared" si="56"/>
        <v>0</v>
      </c>
      <c r="CQ43" s="136">
        <f>IF($Y43-SUMIF($BK$10:CP$10,CQ$10,$BK43:CP43)&lt;ROUNDDOWN(CM43*CO43*1/2,0),$Y43-SUMIF($BK$10:CP$10,CQ$10,$BK43:CP43),ROUNDDOWN(CM43*CO43*1/2,0))</f>
        <v>0</v>
      </c>
      <c r="CR43" s="136">
        <f t="shared" si="27"/>
        <v>0</v>
      </c>
      <c r="CS43" s="138">
        <f t="shared" si="28"/>
        <v>0</v>
      </c>
      <c r="CT43" s="134"/>
      <c r="CU43" s="135">
        <f t="shared" si="29"/>
        <v>0</v>
      </c>
      <c r="CV43" s="136">
        <f t="shared" si="57"/>
        <v>0</v>
      </c>
      <c r="CW43" s="136">
        <f>IF($Y43-SUMIF($BK$10:CV$10,CW$10,$BK43:CV43)&lt;ROUNDDOWN(CS43*CU43*1/2,0),$Y43-SUMIF($BK$10:CV$10,CW$10,$BK43:CV43),ROUNDDOWN(CS43*CU43*1/2,0))</f>
        <v>0</v>
      </c>
      <c r="CX43" s="136">
        <f t="shared" si="31"/>
        <v>0</v>
      </c>
      <c r="CY43" s="138">
        <f t="shared" si="32"/>
        <v>0</v>
      </c>
      <c r="CZ43" s="134"/>
      <c r="DA43" s="135">
        <f t="shared" si="33"/>
        <v>0</v>
      </c>
      <c r="DB43" s="136">
        <f t="shared" si="58"/>
        <v>0</v>
      </c>
      <c r="DC43" s="136">
        <f>IF($Y43-SUMIF($BK$10:DB$10,DC$10,$BK43:DB43)&lt;ROUNDDOWN(CY43*DA43*1/2,0),$Y43-SUMIF($BK$10:DB$10,DC$10,$BK43:DB43),ROUNDDOWN(CY43*DA43*1/2,0))</f>
        <v>0</v>
      </c>
      <c r="DD43" s="136">
        <f t="shared" si="35"/>
        <v>0</v>
      </c>
      <c r="DE43" s="138">
        <f t="shared" si="36"/>
        <v>0</v>
      </c>
      <c r="DF43" s="134"/>
      <c r="DG43" s="135">
        <f t="shared" si="37"/>
        <v>0</v>
      </c>
      <c r="DH43" s="136">
        <f t="shared" si="59"/>
        <v>0</v>
      </c>
      <c r="DI43" s="136">
        <f>IF($Y43-SUMIF($BK$10:DH$10,DI$10,$BK43:DH43)&lt;ROUNDDOWN(DE43*DG43*1/2,0),$Y43-SUMIF($BK$10:DH$10,DI$10,$BK43:DH43),ROUNDDOWN(DE43*DG43*1/2,0))</f>
        <v>0</v>
      </c>
      <c r="DJ43" s="136">
        <f t="shared" si="39"/>
        <v>0</v>
      </c>
      <c r="DK43" s="124">
        <f t="shared" si="53"/>
        <v>0</v>
      </c>
      <c r="DL43" s="124">
        <f t="shared" si="0"/>
        <v>0</v>
      </c>
      <c r="DM43" s="229">
        <f t="shared" si="47"/>
        <v>0</v>
      </c>
      <c r="DO43" s="102" t="str">
        <f t="shared" si="49"/>
        <v/>
      </c>
      <c r="DP43" s="88" t="str">
        <f t="shared" si="42"/>
        <v/>
      </c>
      <c r="DQ43" s="103" t="str">
        <f t="shared" si="54"/>
        <v/>
      </c>
    </row>
    <row r="44" spans="1:121" ht="26.25" hidden="1" customHeight="1">
      <c r="A44" s="110">
        <v>33</v>
      </c>
      <c r="B44" s="186"/>
      <c r="C44" s="186"/>
      <c r="D44" s="186"/>
      <c r="E44" s="186"/>
      <c r="F44" s="186"/>
      <c r="G44" s="186"/>
      <c r="H44" s="186"/>
      <c r="I44" s="187"/>
      <c r="J44" s="187"/>
      <c r="K44" s="187"/>
      <c r="L44" s="187"/>
      <c r="M44" s="188"/>
      <c r="N44" s="189"/>
      <c r="O44" s="120"/>
      <c r="P44" s="120"/>
      <c r="Q44" s="121"/>
      <c r="R44" s="121"/>
      <c r="S44" s="261"/>
      <c r="T44" s="122"/>
      <c r="U44" s="120"/>
      <c r="V44" s="123"/>
      <c r="W44" s="124">
        <f t="shared" si="1"/>
        <v>0</v>
      </c>
      <c r="X44" s="125">
        <v>0</v>
      </c>
      <c r="Y44" s="126">
        <f t="shared" si="44"/>
        <v>0</v>
      </c>
      <c r="Z44" s="123"/>
      <c r="AA44" s="140"/>
      <c r="AB44" s="124">
        <f t="shared" si="45"/>
        <v>0</v>
      </c>
      <c r="AC44" s="184"/>
      <c r="AD44" s="129">
        <f t="shared" si="46"/>
        <v>0</v>
      </c>
      <c r="AE44" s="130">
        <f t="shared" si="3"/>
        <v>0</v>
      </c>
      <c r="AF44" s="131"/>
      <c r="AG44" s="131"/>
      <c r="AH44" s="131"/>
      <c r="AI44" s="131"/>
      <c r="AJ44" s="131"/>
      <c r="AK44" s="131"/>
      <c r="AL44" s="123"/>
      <c r="AM44" s="124" cm="1">
        <f t="array" ref="AM44">IFERROR(ROUND(_xlfn.IFS($U44="Ａ重油",AL44*1,$U44="灯油",AL44*0.939,$U44="ＬＰガス",AL44*1.299,$U44="ＬＮＧ",AL44*1.56),1),0)</f>
        <v>0</v>
      </c>
      <c r="AN44" s="123"/>
      <c r="AO44" s="124" cm="1">
        <f t="array" ref="AO44">IFERROR(ROUND(_xlfn.IFS($U44="Ａ重油",AN44*1,$U44="灯油",AN44*0.939,$U44="ＬＰガス",AN44*1.299,$U44="ＬＮＧ",AN44*1.56),1),0)</f>
        <v>0</v>
      </c>
      <c r="AP44" s="123"/>
      <c r="AQ44" s="123"/>
      <c r="AR44" s="132"/>
      <c r="AS44" s="181"/>
      <c r="AT44" s="185"/>
      <c r="AU44" s="239"/>
      <c r="AV44" s="185"/>
      <c r="AW44" s="185"/>
      <c r="AX44" s="239"/>
      <c r="AY44" s="185"/>
      <c r="AZ44" s="239"/>
      <c r="BA44" s="185"/>
      <c r="BB44" s="185"/>
      <c r="BC44" s="239"/>
      <c r="BD44" s="239"/>
      <c r="BE44" s="185"/>
      <c r="BF44" s="185"/>
      <c r="BG44" s="239"/>
      <c r="BH44" s="254"/>
      <c r="BI44" s="133">
        <f t="shared" si="4"/>
        <v>0</v>
      </c>
      <c r="BJ44" s="134"/>
      <c r="BK44" s="135">
        <f t="shared" si="5"/>
        <v>0</v>
      </c>
      <c r="BL44" s="136">
        <f t="shared" si="6"/>
        <v>0</v>
      </c>
      <c r="BM44" s="136">
        <f>IF($Y44-SUMIF($BK$10:BL$10,BM$10,$BK44:BL44)&lt;ROUNDDOWN(BI44*BK44*1/2,0),$Y44-SUMIF($BK$10:BL$10,BM$10,$BK44:BL44),ROUNDDOWN(BI44*BK44*1/2,0))</f>
        <v>0</v>
      </c>
      <c r="BN44" s="136">
        <f t="shared" si="7"/>
        <v>0</v>
      </c>
      <c r="BO44" s="137">
        <f t="shared" si="8"/>
        <v>0</v>
      </c>
      <c r="BP44" s="134"/>
      <c r="BQ44" s="135">
        <f t="shared" si="9"/>
        <v>0</v>
      </c>
      <c r="BR44" s="136">
        <f t="shared" si="50"/>
        <v>0</v>
      </c>
      <c r="BS44" s="136">
        <f>IF($Y44-SUMIF($BK$10:BR$10,BS$10,$BK44:BR44)&lt;ROUNDDOWN(BO44*BQ44*1/2,0),$Y44-SUMIF($BK$10:BR$10,BS$10,$BK44:BR44),ROUNDDOWN(BO44*BQ44*1/2,0))</f>
        <v>0</v>
      </c>
      <c r="BT44" s="136">
        <f t="shared" si="11"/>
        <v>0</v>
      </c>
      <c r="BU44" s="137">
        <f t="shared" si="12"/>
        <v>0</v>
      </c>
      <c r="BV44" s="134"/>
      <c r="BW44" s="135">
        <f t="shared" si="13"/>
        <v>0</v>
      </c>
      <c r="BX44" s="136">
        <f t="shared" si="51"/>
        <v>0</v>
      </c>
      <c r="BY44" s="136">
        <f>IF($Y44-SUMIF($BK$10:BX$10,BY$10,$BK44:BX44)&lt;ROUNDDOWN(BU44*BW44*1/2,0),$Y44-SUMIF($BK$10:BX$10,BY$10,$BK44:BX44),ROUNDDOWN(BU44*BW44*1/2,0))</f>
        <v>0</v>
      </c>
      <c r="BZ44" s="136">
        <f t="shared" si="15"/>
        <v>0</v>
      </c>
      <c r="CA44" s="137">
        <f t="shared" si="16"/>
        <v>0</v>
      </c>
      <c r="CB44" s="134"/>
      <c r="CC44" s="135">
        <f t="shared" si="17"/>
        <v>0</v>
      </c>
      <c r="CD44" s="136">
        <f t="shared" si="52"/>
        <v>0</v>
      </c>
      <c r="CE44" s="136">
        <f>IF($Y44-SUMIF($BK$10:CD$10,CE$10,$BK44:CD44)&lt;ROUNDDOWN(CA44*CC44*1/2,0),$Y44-SUMIF($BK$10:CD$10,CE$10,$BK44:CD44),ROUNDDOWN(CA44*CC44*1/2,0))</f>
        <v>0</v>
      </c>
      <c r="CF44" s="136">
        <f t="shared" si="19"/>
        <v>0</v>
      </c>
      <c r="CG44" s="137">
        <f t="shared" si="20"/>
        <v>0</v>
      </c>
      <c r="CH44" s="134"/>
      <c r="CI44" s="135">
        <f t="shared" si="21"/>
        <v>0</v>
      </c>
      <c r="CJ44" s="136">
        <f t="shared" si="55"/>
        <v>0</v>
      </c>
      <c r="CK44" s="136">
        <f>IF($Y44-SUMIF($BK$10:CJ$10,CK$10,$BK44:CJ44)&lt;ROUNDDOWN(CG44*CI44*1/2,0),$Y44-SUMIF($BK$10:CJ$10,CK$10,$BK44:CJ44),ROUNDDOWN(CG44*CI44*1/2,0))</f>
        <v>0</v>
      </c>
      <c r="CL44" s="136">
        <f t="shared" si="23"/>
        <v>0</v>
      </c>
      <c r="CM44" s="138">
        <f t="shared" si="24"/>
        <v>0</v>
      </c>
      <c r="CN44" s="134"/>
      <c r="CO44" s="135">
        <f t="shared" si="25"/>
        <v>0</v>
      </c>
      <c r="CP44" s="136">
        <f t="shared" si="56"/>
        <v>0</v>
      </c>
      <c r="CQ44" s="136">
        <f>IF($Y44-SUMIF($BK$10:CP$10,CQ$10,$BK44:CP44)&lt;ROUNDDOWN(CM44*CO44*1/2,0),$Y44-SUMIF($BK$10:CP$10,CQ$10,$BK44:CP44),ROUNDDOWN(CM44*CO44*1/2,0))</f>
        <v>0</v>
      </c>
      <c r="CR44" s="136">
        <f t="shared" si="27"/>
        <v>0</v>
      </c>
      <c r="CS44" s="138">
        <f t="shared" si="28"/>
        <v>0</v>
      </c>
      <c r="CT44" s="134"/>
      <c r="CU44" s="135">
        <f t="shared" si="29"/>
        <v>0</v>
      </c>
      <c r="CV44" s="136">
        <f t="shared" si="57"/>
        <v>0</v>
      </c>
      <c r="CW44" s="136">
        <f>IF($Y44-SUMIF($BK$10:CV$10,CW$10,$BK44:CV44)&lt;ROUNDDOWN(CS44*CU44*1/2,0),$Y44-SUMIF($BK$10:CV$10,CW$10,$BK44:CV44),ROUNDDOWN(CS44*CU44*1/2,0))</f>
        <v>0</v>
      </c>
      <c r="CX44" s="136">
        <f t="shared" si="31"/>
        <v>0</v>
      </c>
      <c r="CY44" s="138">
        <f t="shared" si="32"/>
        <v>0</v>
      </c>
      <c r="CZ44" s="134"/>
      <c r="DA44" s="135">
        <f t="shared" si="33"/>
        <v>0</v>
      </c>
      <c r="DB44" s="136">
        <f t="shared" si="58"/>
        <v>0</v>
      </c>
      <c r="DC44" s="136">
        <f>IF($Y44-SUMIF($BK$10:DB$10,DC$10,$BK44:DB44)&lt;ROUNDDOWN(CY44*DA44*1/2,0),$Y44-SUMIF($BK$10:DB$10,DC$10,$BK44:DB44),ROUNDDOWN(CY44*DA44*1/2,0))</f>
        <v>0</v>
      </c>
      <c r="DD44" s="136">
        <f t="shared" si="35"/>
        <v>0</v>
      </c>
      <c r="DE44" s="138">
        <f t="shared" si="36"/>
        <v>0</v>
      </c>
      <c r="DF44" s="134"/>
      <c r="DG44" s="135">
        <f t="shared" si="37"/>
        <v>0</v>
      </c>
      <c r="DH44" s="136">
        <f t="shared" si="59"/>
        <v>0</v>
      </c>
      <c r="DI44" s="136">
        <f>IF($Y44-SUMIF($BK$10:DH$10,DI$10,$BK44:DH44)&lt;ROUNDDOWN(DE44*DG44*1/2,0),$Y44-SUMIF($BK$10:DH$10,DI$10,$BK44:DH44),ROUNDDOWN(DE44*DG44*1/2,0))</f>
        <v>0</v>
      </c>
      <c r="DJ44" s="136">
        <f t="shared" si="39"/>
        <v>0</v>
      </c>
      <c r="DK44" s="124">
        <f t="shared" si="53"/>
        <v>0</v>
      </c>
      <c r="DL44" s="124">
        <f t="shared" si="0"/>
        <v>0</v>
      </c>
      <c r="DM44" s="229">
        <f t="shared" si="47"/>
        <v>0</v>
      </c>
      <c r="DO44" s="102" t="str">
        <f t="shared" si="49"/>
        <v/>
      </c>
      <c r="DP44" s="88" t="str">
        <f t="shared" si="42"/>
        <v/>
      </c>
      <c r="DQ44" s="103" t="str">
        <f t="shared" si="54"/>
        <v/>
      </c>
    </row>
    <row r="45" spans="1:121" ht="26.25" hidden="1" customHeight="1">
      <c r="A45" s="110">
        <v>34</v>
      </c>
      <c r="B45" s="186"/>
      <c r="C45" s="186"/>
      <c r="D45" s="186"/>
      <c r="E45" s="186"/>
      <c r="F45" s="186"/>
      <c r="G45" s="186"/>
      <c r="H45" s="186"/>
      <c r="I45" s="187"/>
      <c r="J45" s="187"/>
      <c r="K45" s="187"/>
      <c r="L45" s="187"/>
      <c r="M45" s="188"/>
      <c r="N45" s="189"/>
      <c r="O45" s="120"/>
      <c r="P45" s="120"/>
      <c r="Q45" s="121"/>
      <c r="R45" s="121"/>
      <c r="S45" s="261"/>
      <c r="T45" s="122"/>
      <c r="U45" s="120"/>
      <c r="V45" s="123"/>
      <c r="W45" s="124">
        <f t="shared" si="1"/>
        <v>0</v>
      </c>
      <c r="X45" s="125">
        <v>0</v>
      </c>
      <c r="Y45" s="126">
        <f t="shared" si="44"/>
        <v>0</v>
      </c>
      <c r="Z45" s="123"/>
      <c r="AA45" s="140"/>
      <c r="AB45" s="124">
        <f t="shared" si="45"/>
        <v>0</v>
      </c>
      <c r="AC45" s="184"/>
      <c r="AD45" s="129">
        <f t="shared" si="46"/>
        <v>0</v>
      </c>
      <c r="AE45" s="130">
        <f t="shared" si="3"/>
        <v>0</v>
      </c>
      <c r="AF45" s="131"/>
      <c r="AG45" s="131"/>
      <c r="AH45" s="131"/>
      <c r="AI45" s="131"/>
      <c r="AJ45" s="131"/>
      <c r="AK45" s="131"/>
      <c r="AL45" s="123"/>
      <c r="AM45" s="124" cm="1">
        <f t="array" ref="AM45">IFERROR(ROUND(_xlfn.IFS($U45="Ａ重油",AL45*1,$U45="灯油",AL45*0.939,$U45="ＬＰガス",AL45*1.299,$U45="ＬＮＧ",AL45*1.56),1),0)</f>
        <v>0</v>
      </c>
      <c r="AN45" s="123"/>
      <c r="AO45" s="124" cm="1">
        <f t="array" ref="AO45">IFERROR(ROUND(_xlfn.IFS($U45="Ａ重油",AN45*1,$U45="灯油",AN45*0.939,$U45="ＬＰガス",AN45*1.299,$U45="ＬＮＧ",AN45*1.56),1),0)</f>
        <v>0</v>
      </c>
      <c r="AP45" s="123"/>
      <c r="AQ45" s="123"/>
      <c r="AR45" s="132"/>
      <c r="AS45" s="181"/>
      <c r="AT45" s="185"/>
      <c r="AU45" s="239"/>
      <c r="AV45" s="185"/>
      <c r="AW45" s="185"/>
      <c r="AX45" s="239"/>
      <c r="AY45" s="185"/>
      <c r="AZ45" s="239"/>
      <c r="BA45" s="185"/>
      <c r="BB45" s="185"/>
      <c r="BC45" s="239"/>
      <c r="BD45" s="239"/>
      <c r="BE45" s="185"/>
      <c r="BF45" s="185"/>
      <c r="BG45" s="239"/>
      <c r="BH45" s="254"/>
      <c r="BI45" s="133">
        <f t="shared" si="4"/>
        <v>0</v>
      </c>
      <c r="BJ45" s="134"/>
      <c r="BK45" s="135">
        <f t="shared" si="5"/>
        <v>0</v>
      </c>
      <c r="BL45" s="136">
        <f t="shared" si="6"/>
        <v>0</v>
      </c>
      <c r="BM45" s="136">
        <f>IF($Y45-SUMIF($BK$10:BL$10,BM$10,$BK45:BL45)&lt;ROUNDDOWN(BI45*BK45*1/2,0),$Y45-SUMIF($BK$10:BL$10,BM$10,$BK45:BL45),ROUNDDOWN(BI45*BK45*1/2,0))</f>
        <v>0</v>
      </c>
      <c r="BN45" s="136">
        <f t="shared" si="7"/>
        <v>0</v>
      </c>
      <c r="BO45" s="137">
        <f t="shared" si="8"/>
        <v>0</v>
      </c>
      <c r="BP45" s="134"/>
      <c r="BQ45" s="135">
        <f t="shared" si="9"/>
        <v>0</v>
      </c>
      <c r="BR45" s="136">
        <f t="shared" si="50"/>
        <v>0</v>
      </c>
      <c r="BS45" s="136">
        <f>IF($Y45-SUMIF($BK$10:BR$10,BS$10,$BK45:BR45)&lt;ROUNDDOWN(BO45*BQ45*1/2,0),$Y45-SUMIF($BK$10:BR$10,BS$10,$BK45:BR45),ROUNDDOWN(BO45*BQ45*1/2,0))</f>
        <v>0</v>
      </c>
      <c r="BT45" s="136">
        <f t="shared" si="11"/>
        <v>0</v>
      </c>
      <c r="BU45" s="137">
        <f t="shared" si="12"/>
        <v>0</v>
      </c>
      <c r="BV45" s="134"/>
      <c r="BW45" s="135">
        <f t="shared" si="13"/>
        <v>0</v>
      </c>
      <c r="BX45" s="136">
        <f t="shared" si="51"/>
        <v>0</v>
      </c>
      <c r="BY45" s="136">
        <f>IF($Y45-SUMIF($BK$10:BX$10,BY$10,$BK45:BX45)&lt;ROUNDDOWN(BU45*BW45*1/2,0),$Y45-SUMIF($BK$10:BX$10,BY$10,$BK45:BX45),ROUNDDOWN(BU45*BW45*1/2,0))</f>
        <v>0</v>
      </c>
      <c r="BZ45" s="136">
        <f t="shared" si="15"/>
        <v>0</v>
      </c>
      <c r="CA45" s="137">
        <f t="shared" si="16"/>
        <v>0</v>
      </c>
      <c r="CB45" s="134"/>
      <c r="CC45" s="135">
        <f t="shared" si="17"/>
        <v>0</v>
      </c>
      <c r="CD45" s="136">
        <f t="shared" si="52"/>
        <v>0</v>
      </c>
      <c r="CE45" s="136">
        <f>IF($Y45-SUMIF($BK$10:CD$10,CE$10,$BK45:CD45)&lt;ROUNDDOWN(CA45*CC45*1/2,0),$Y45-SUMIF($BK$10:CD$10,CE$10,$BK45:CD45),ROUNDDOWN(CA45*CC45*1/2,0))</f>
        <v>0</v>
      </c>
      <c r="CF45" s="136">
        <f t="shared" si="19"/>
        <v>0</v>
      </c>
      <c r="CG45" s="137">
        <f t="shared" si="20"/>
        <v>0</v>
      </c>
      <c r="CH45" s="134"/>
      <c r="CI45" s="135">
        <f t="shared" si="21"/>
        <v>0</v>
      </c>
      <c r="CJ45" s="136">
        <f t="shared" si="55"/>
        <v>0</v>
      </c>
      <c r="CK45" s="136">
        <f>IF($Y45-SUMIF($BK$10:CJ$10,CK$10,$BK45:CJ45)&lt;ROUNDDOWN(CG45*CI45*1/2,0),$Y45-SUMIF($BK$10:CJ$10,CK$10,$BK45:CJ45),ROUNDDOWN(CG45*CI45*1/2,0))</f>
        <v>0</v>
      </c>
      <c r="CL45" s="136">
        <f t="shared" si="23"/>
        <v>0</v>
      </c>
      <c r="CM45" s="138">
        <f t="shared" si="24"/>
        <v>0</v>
      </c>
      <c r="CN45" s="134"/>
      <c r="CO45" s="135">
        <f t="shared" si="25"/>
        <v>0</v>
      </c>
      <c r="CP45" s="136">
        <f t="shared" si="56"/>
        <v>0</v>
      </c>
      <c r="CQ45" s="136">
        <f>IF($Y45-SUMIF($BK$10:CP$10,CQ$10,$BK45:CP45)&lt;ROUNDDOWN(CM45*CO45*1/2,0),$Y45-SUMIF($BK$10:CP$10,CQ$10,$BK45:CP45),ROUNDDOWN(CM45*CO45*1/2,0))</f>
        <v>0</v>
      </c>
      <c r="CR45" s="136">
        <f t="shared" si="27"/>
        <v>0</v>
      </c>
      <c r="CS45" s="138">
        <f t="shared" si="28"/>
        <v>0</v>
      </c>
      <c r="CT45" s="134"/>
      <c r="CU45" s="135">
        <f t="shared" si="29"/>
        <v>0</v>
      </c>
      <c r="CV45" s="136">
        <f t="shared" si="57"/>
        <v>0</v>
      </c>
      <c r="CW45" s="136">
        <f>IF($Y45-SUMIF($BK$10:CV$10,CW$10,$BK45:CV45)&lt;ROUNDDOWN(CS45*CU45*1/2,0),$Y45-SUMIF($BK$10:CV$10,CW$10,$BK45:CV45),ROUNDDOWN(CS45*CU45*1/2,0))</f>
        <v>0</v>
      </c>
      <c r="CX45" s="136">
        <f t="shared" si="31"/>
        <v>0</v>
      </c>
      <c r="CY45" s="138">
        <f t="shared" si="32"/>
        <v>0</v>
      </c>
      <c r="CZ45" s="134"/>
      <c r="DA45" s="135">
        <f t="shared" si="33"/>
        <v>0</v>
      </c>
      <c r="DB45" s="136">
        <f t="shared" si="58"/>
        <v>0</v>
      </c>
      <c r="DC45" s="136">
        <f>IF($Y45-SUMIF($BK$10:DB$10,DC$10,$BK45:DB45)&lt;ROUNDDOWN(CY45*DA45*1/2,0),$Y45-SUMIF($BK$10:DB$10,DC$10,$BK45:DB45),ROUNDDOWN(CY45*DA45*1/2,0))</f>
        <v>0</v>
      </c>
      <c r="DD45" s="136">
        <f t="shared" si="35"/>
        <v>0</v>
      </c>
      <c r="DE45" s="138">
        <f t="shared" si="36"/>
        <v>0</v>
      </c>
      <c r="DF45" s="134"/>
      <c r="DG45" s="135">
        <f t="shared" si="37"/>
        <v>0</v>
      </c>
      <c r="DH45" s="136">
        <f t="shared" si="59"/>
        <v>0</v>
      </c>
      <c r="DI45" s="136">
        <f>IF($Y45-SUMIF($BK$10:DH$10,DI$10,$BK45:DH45)&lt;ROUNDDOWN(DE45*DG45*1/2,0),$Y45-SUMIF($BK$10:DH$10,DI$10,$BK45:DH45),ROUNDDOWN(DE45*DG45*1/2,0))</f>
        <v>0</v>
      </c>
      <c r="DJ45" s="136">
        <f t="shared" si="39"/>
        <v>0</v>
      </c>
      <c r="DK45" s="124">
        <f t="shared" si="53"/>
        <v>0</v>
      </c>
      <c r="DL45" s="124">
        <f t="shared" si="0"/>
        <v>0</v>
      </c>
      <c r="DM45" s="229">
        <f t="shared" si="47"/>
        <v>0</v>
      </c>
      <c r="DO45" s="102" t="str">
        <f t="shared" si="49"/>
        <v/>
      </c>
      <c r="DP45" s="88" t="str">
        <f t="shared" si="42"/>
        <v/>
      </c>
      <c r="DQ45" s="103" t="str">
        <f t="shared" si="54"/>
        <v/>
      </c>
    </row>
    <row r="46" spans="1:121" ht="26.25" hidden="1" customHeight="1">
      <c r="A46" s="110">
        <v>35</v>
      </c>
      <c r="B46" s="186"/>
      <c r="C46" s="186"/>
      <c r="D46" s="186"/>
      <c r="E46" s="186"/>
      <c r="F46" s="186"/>
      <c r="G46" s="186"/>
      <c r="H46" s="186"/>
      <c r="I46" s="187"/>
      <c r="J46" s="187"/>
      <c r="K46" s="187"/>
      <c r="L46" s="187"/>
      <c r="M46" s="188"/>
      <c r="N46" s="189"/>
      <c r="O46" s="120"/>
      <c r="P46" s="120"/>
      <c r="Q46" s="121"/>
      <c r="R46" s="121"/>
      <c r="S46" s="261"/>
      <c r="T46" s="122"/>
      <c r="U46" s="120"/>
      <c r="V46" s="123"/>
      <c r="W46" s="124">
        <f t="shared" si="1"/>
        <v>0</v>
      </c>
      <c r="X46" s="125">
        <v>0</v>
      </c>
      <c r="Y46" s="126">
        <f t="shared" si="44"/>
        <v>0</v>
      </c>
      <c r="Z46" s="123"/>
      <c r="AA46" s="140"/>
      <c r="AB46" s="124">
        <f t="shared" si="45"/>
        <v>0</v>
      </c>
      <c r="AC46" s="184"/>
      <c r="AD46" s="129">
        <f t="shared" si="46"/>
        <v>0</v>
      </c>
      <c r="AE46" s="130">
        <f t="shared" si="3"/>
        <v>0</v>
      </c>
      <c r="AF46" s="131"/>
      <c r="AG46" s="131"/>
      <c r="AH46" s="131"/>
      <c r="AI46" s="131"/>
      <c r="AJ46" s="131"/>
      <c r="AK46" s="131"/>
      <c r="AL46" s="123"/>
      <c r="AM46" s="124" cm="1">
        <f t="array" ref="AM46">IFERROR(ROUND(_xlfn.IFS($U46="Ａ重油",AL46*1,$U46="灯油",AL46*0.939,$U46="ＬＰガス",AL46*1.299,$U46="ＬＮＧ",AL46*1.56),1),0)</f>
        <v>0</v>
      </c>
      <c r="AN46" s="123"/>
      <c r="AO46" s="124" cm="1">
        <f t="array" ref="AO46">IFERROR(ROUND(_xlfn.IFS($U46="Ａ重油",AN46*1,$U46="灯油",AN46*0.939,$U46="ＬＰガス",AN46*1.299,$U46="ＬＮＧ",AN46*1.56),1),0)</f>
        <v>0</v>
      </c>
      <c r="AP46" s="123"/>
      <c r="AQ46" s="123"/>
      <c r="AR46" s="132"/>
      <c r="AS46" s="181"/>
      <c r="AT46" s="185"/>
      <c r="AU46" s="239"/>
      <c r="AV46" s="185"/>
      <c r="AW46" s="185"/>
      <c r="AX46" s="239"/>
      <c r="AY46" s="185"/>
      <c r="AZ46" s="239"/>
      <c r="BA46" s="185"/>
      <c r="BB46" s="185"/>
      <c r="BC46" s="239"/>
      <c r="BD46" s="239"/>
      <c r="BE46" s="185"/>
      <c r="BF46" s="185"/>
      <c r="BG46" s="239"/>
      <c r="BH46" s="254"/>
      <c r="BI46" s="133">
        <f t="shared" si="4"/>
        <v>0</v>
      </c>
      <c r="BJ46" s="134"/>
      <c r="BK46" s="135">
        <f t="shared" si="5"/>
        <v>0</v>
      </c>
      <c r="BL46" s="136">
        <f t="shared" si="6"/>
        <v>0</v>
      </c>
      <c r="BM46" s="136">
        <f>IF($Y46-SUMIF($BK$10:BL$10,BM$10,$BK46:BL46)&lt;ROUNDDOWN(BI46*BK46*1/2,0),$Y46-SUMIF($BK$10:BL$10,BM$10,$BK46:BL46),ROUNDDOWN(BI46*BK46*1/2,0))</f>
        <v>0</v>
      </c>
      <c r="BN46" s="136">
        <f t="shared" si="7"/>
        <v>0</v>
      </c>
      <c r="BO46" s="137">
        <f t="shared" si="8"/>
        <v>0</v>
      </c>
      <c r="BP46" s="134"/>
      <c r="BQ46" s="135">
        <f t="shared" si="9"/>
        <v>0</v>
      </c>
      <c r="BR46" s="136">
        <f t="shared" si="50"/>
        <v>0</v>
      </c>
      <c r="BS46" s="136">
        <f>IF($Y46-SUMIF($BK$10:BR$10,BS$10,$BK46:BR46)&lt;ROUNDDOWN(BO46*BQ46*1/2,0),$Y46-SUMIF($BK$10:BR$10,BS$10,$BK46:BR46),ROUNDDOWN(BO46*BQ46*1/2,0))</f>
        <v>0</v>
      </c>
      <c r="BT46" s="136">
        <f t="shared" si="11"/>
        <v>0</v>
      </c>
      <c r="BU46" s="137">
        <f t="shared" si="12"/>
        <v>0</v>
      </c>
      <c r="BV46" s="134"/>
      <c r="BW46" s="135">
        <f t="shared" si="13"/>
        <v>0</v>
      </c>
      <c r="BX46" s="136">
        <f t="shared" si="51"/>
        <v>0</v>
      </c>
      <c r="BY46" s="136">
        <f>IF($Y46-SUMIF($BK$10:BX$10,BY$10,$BK46:BX46)&lt;ROUNDDOWN(BU46*BW46*1/2,0),$Y46-SUMIF($BK$10:BX$10,BY$10,$BK46:BX46),ROUNDDOWN(BU46*BW46*1/2,0))</f>
        <v>0</v>
      </c>
      <c r="BZ46" s="136">
        <f t="shared" si="15"/>
        <v>0</v>
      </c>
      <c r="CA46" s="137">
        <f t="shared" si="16"/>
        <v>0</v>
      </c>
      <c r="CB46" s="134"/>
      <c r="CC46" s="135">
        <f t="shared" si="17"/>
        <v>0</v>
      </c>
      <c r="CD46" s="136">
        <f t="shared" si="52"/>
        <v>0</v>
      </c>
      <c r="CE46" s="136">
        <f>IF($Y46-SUMIF($BK$10:CD$10,CE$10,$BK46:CD46)&lt;ROUNDDOWN(CA46*CC46*1/2,0),$Y46-SUMIF($BK$10:CD$10,CE$10,$BK46:CD46),ROUNDDOWN(CA46*CC46*1/2,0))</f>
        <v>0</v>
      </c>
      <c r="CF46" s="136">
        <f t="shared" si="19"/>
        <v>0</v>
      </c>
      <c r="CG46" s="137">
        <f t="shared" si="20"/>
        <v>0</v>
      </c>
      <c r="CH46" s="134"/>
      <c r="CI46" s="135">
        <f t="shared" si="21"/>
        <v>0</v>
      </c>
      <c r="CJ46" s="136">
        <f t="shared" si="55"/>
        <v>0</v>
      </c>
      <c r="CK46" s="136">
        <f>IF($Y46-SUMIF($BK$10:CJ$10,CK$10,$BK46:CJ46)&lt;ROUNDDOWN(CG46*CI46*1/2,0),$Y46-SUMIF($BK$10:CJ$10,CK$10,$BK46:CJ46),ROUNDDOWN(CG46*CI46*1/2,0))</f>
        <v>0</v>
      </c>
      <c r="CL46" s="136">
        <f t="shared" si="23"/>
        <v>0</v>
      </c>
      <c r="CM46" s="138">
        <f t="shared" si="24"/>
        <v>0</v>
      </c>
      <c r="CN46" s="134"/>
      <c r="CO46" s="135">
        <f t="shared" si="25"/>
        <v>0</v>
      </c>
      <c r="CP46" s="136">
        <f t="shared" si="56"/>
        <v>0</v>
      </c>
      <c r="CQ46" s="136">
        <f>IF($Y46-SUMIF($BK$10:CP$10,CQ$10,$BK46:CP46)&lt;ROUNDDOWN(CM46*CO46*1/2,0),$Y46-SUMIF($BK$10:CP$10,CQ$10,$BK46:CP46),ROUNDDOWN(CM46*CO46*1/2,0))</f>
        <v>0</v>
      </c>
      <c r="CR46" s="136">
        <f t="shared" si="27"/>
        <v>0</v>
      </c>
      <c r="CS46" s="138">
        <f t="shared" si="28"/>
        <v>0</v>
      </c>
      <c r="CT46" s="134"/>
      <c r="CU46" s="135">
        <f t="shared" si="29"/>
        <v>0</v>
      </c>
      <c r="CV46" s="136">
        <f t="shared" si="57"/>
        <v>0</v>
      </c>
      <c r="CW46" s="136">
        <f>IF($Y46-SUMIF($BK$10:CV$10,CW$10,$BK46:CV46)&lt;ROUNDDOWN(CS46*CU46*1/2,0),$Y46-SUMIF($BK$10:CV$10,CW$10,$BK46:CV46),ROUNDDOWN(CS46*CU46*1/2,0))</f>
        <v>0</v>
      </c>
      <c r="CX46" s="136">
        <f t="shared" si="31"/>
        <v>0</v>
      </c>
      <c r="CY46" s="138">
        <f t="shared" si="32"/>
        <v>0</v>
      </c>
      <c r="CZ46" s="134"/>
      <c r="DA46" s="135">
        <f t="shared" si="33"/>
        <v>0</v>
      </c>
      <c r="DB46" s="136">
        <f t="shared" si="58"/>
        <v>0</v>
      </c>
      <c r="DC46" s="136">
        <f>IF($Y46-SUMIF($BK$10:DB$10,DC$10,$BK46:DB46)&lt;ROUNDDOWN(CY46*DA46*1/2,0),$Y46-SUMIF($BK$10:DB$10,DC$10,$BK46:DB46),ROUNDDOWN(CY46*DA46*1/2,0))</f>
        <v>0</v>
      </c>
      <c r="DD46" s="136">
        <f t="shared" si="35"/>
        <v>0</v>
      </c>
      <c r="DE46" s="138">
        <f t="shared" si="36"/>
        <v>0</v>
      </c>
      <c r="DF46" s="134"/>
      <c r="DG46" s="135">
        <f t="shared" si="37"/>
        <v>0</v>
      </c>
      <c r="DH46" s="136">
        <f t="shared" si="59"/>
        <v>0</v>
      </c>
      <c r="DI46" s="136">
        <f>IF($Y46-SUMIF($BK$10:DH$10,DI$10,$BK46:DH46)&lt;ROUNDDOWN(DE46*DG46*1/2,0),$Y46-SUMIF($BK$10:DH$10,DI$10,$BK46:DH46),ROUNDDOWN(DE46*DG46*1/2,0))</f>
        <v>0</v>
      </c>
      <c r="DJ46" s="136">
        <f t="shared" si="39"/>
        <v>0</v>
      </c>
      <c r="DK46" s="124">
        <f t="shared" si="53"/>
        <v>0</v>
      </c>
      <c r="DL46" s="124">
        <f t="shared" si="0"/>
        <v>0</v>
      </c>
      <c r="DM46" s="229">
        <f t="shared" si="47"/>
        <v>0</v>
      </c>
      <c r="DO46" s="102" t="str">
        <f t="shared" si="49"/>
        <v/>
      </c>
      <c r="DP46" s="88" t="str">
        <f t="shared" si="42"/>
        <v/>
      </c>
      <c r="DQ46" s="103" t="str">
        <f t="shared" si="54"/>
        <v/>
      </c>
    </row>
    <row r="47" spans="1:121" ht="26.25" hidden="1" customHeight="1">
      <c r="A47" s="110">
        <v>36</v>
      </c>
      <c r="B47" s="186"/>
      <c r="C47" s="186"/>
      <c r="D47" s="186"/>
      <c r="E47" s="186"/>
      <c r="F47" s="186"/>
      <c r="G47" s="186"/>
      <c r="H47" s="186"/>
      <c r="I47" s="187"/>
      <c r="J47" s="187"/>
      <c r="K47" s="187"/>
      <c r="L47" s="187"/>
      <c r="M47" s="188"/>
      <c r="N47" s="189"/>
      <c r="O47" s="120"/>
      <c r="P47" s="120"/>
      <c r="Q47" s="121"/>
      <c r="R47" s="121"/>
      <c r="S47" s="261"/>
      <c r="T47" s="122"/>
      <c r="U47" s="120"/>
      <c r="V47" s="123"/>
      <c r="W47" s="124">
        <f t="shared" si="1"/>
        <v>0</v>
      </c>
      <c r="X47" s="125">
        <v>0</v>
      </c>
      <c r="Y47" s="126">
        <f t="shared" si="44"/>
        <v>0</v>
      </c>
      <c r="Z47" s="123"/>
      <c r="AA47" s="140"/>
      <c r="AB47" s="124">
        <f t="shared" si="45"/>
        <v>0</v>
      </c>
      <c r="AC47" s="184"/>
      <c r="AD47" s="129">
        <f t="shared" si="46"/>
        <v>0</v>
      </c>
      <c r="AE47" s="130">
        <f t="shared" si="3"/>
        <v>0</v>
      </c>
      <c r="AF47" s="131"/>
      <c r="AG47" s="131"/>
      <c r="AH47" s="131"/>
      <c r="AI47" s="131"/>
      <c r="AJ47" s="131"/>
      <c r="AK47" s="131"/>
      <c r="AL47" s="123"/>
      <c r="AM47" s="124" cm="1">
        <f t="array" ref="AM47">IFERROR(ROUND(_xlfn.IFS($U47="Ａ重油",AL47*1,$U47="灯油",AL47*0.939,$U47="ＬＰガス",AL47*1.299,$U47="ＬＮＧ",AL47*1.56),1),0)</f>
        <v>0</v>
      </c>
      <c r="AN47" s="123"/>
      <c r="AO47" s="124" cm="1">
        <f t="array" ref="AO47">IFERROR(ROUND(_xlfn.IFS($U47="Ａ重油",AN47*1,$U47="灯油",AN47*0.939,$U47="ＬＰガス",AN47*1.299,$U47="ＬＮＧ",AN47*1.56),1),0)</f>
        <v>0</v>
      </c>
      <c r="AP47" s="123"/>
      <c r="AQ47" s="123"/>
      <c r="AR47" s="132"/>
      <c r="AS47" s="181"/>
      <c r="AT47" s="185"/>
      <c r="AU47" s="239"/>
      <c r="AV47" s="185"/>
      <c r="AW47" s="185"/>
      <c r="AX47" s="239"/>
      <c r="AY47" s="185"/>
      <c r="AZ47" s="239"/>
      <c r="BA47" s="185"/>
      <c r="BB47" s="185"/>
      <c r="BC47" s="239"/>
      <c r="BD47" s="239"/>
      <c r="BE47" s="185"/>
      <c r="BF47" s="185"/>
      <c r="BG47" s="239"/>
      <c r="BH47" s="254"/>
      <c r="BI47" s="133">
        <f t="shared" si="4"/>
        <v>0</v>
      </c>
      <c r="BJ47" s="134"/>
      <c r="BK47" s="135">
        <f t="shared" si="5"/>
        <v>0</v>
      </c>
      <c r="BL47" s="136">
        <f t="shared" si="6"/>
        <v>0</v>
      </c>
      <c r="BM47" s="136">
        <f>IF($Y47-SUMIF($BK$10:BL$10,BM$10,$BK47:BL47)&lt;ROUNDDOWN(BI47*BK47*1/2,0),$Y47-SUMIF($BK$10:BL$10,BM$10,$BK47:BL47),ROUNDDOWN(BI47*BK47*1/2,0))</f>
        <v>0</v>
      </c>
      <c r="BN47" s="136">
        <f t="shared" si="7"/>
        <v>0</v>
      </c>
      <c r="BO47" s="137">
        <f t="shared" si="8"/>
        <v>0</v>
      </c>
      <c r="BP47" s="134"/>
      <c r="BQ47" s="135">
        <f t="shared" si="9"/>
        <v>0</v>
      </c>
      <c r="BR47" s="136">
        <f t="shared" si="50"/>
        <v>0</v>
      </c>
      <c r="BS47" s="136">
        <f>IF($Y47-SUMIF($BK$10:BR$10,BS$10,$BK47:BR47)&lt;ROUNDDOWN(BO47*BQ47*1/2,0),$Y47-SUMIF($BK$10:BR$10,BS$10,$BK47:BR47),ROUNDDOWN(BO47*BQ47*1/2,0))</f>
        <v>0</v>
      </c>
      <c r="BT47" s="136">
        <f t="shared" si="11"/>
        <v>0</v>
      </c>
      <c r="BU47" s="137">
        <f t="shared" si="12"/>
        <v>0</v>
      </c>
      <c r="BV47" s="134"/>
      <c r="BW47" s="135">
        <f t="shared" si="13"/>
        <v>0</v>
      </c>
      <c r="BX47" s="136">
        <f t="shared" si="51"/>
        <v>0</v>
      </c>
      <c r="BY47" s="136">
        <f>IF($Y47-SUMIF($BK$10:BX$10,BY$10,$BK47:BX47)&lt;ROUNDDOWN(BU47*BW47*1/2,0),$Y47-SUMIF($BK$10:BX$10,BY$10,$BK47:BX47),ROUNDDOWN(BU47*BW47*1/2,0))</f>
        <v>0</v>
      </c>
      <c r="BZ47" s="136">
        <f t="shared" si="15"/>
        <v>0</v>
      </c>
      <c r="CA47" s="137">
        <f t="shared" si="16"/>
        <v>0</v>
      </c>
      <c r="CB47" s="134"/>
      <c r="CC47" s="135">
        <f t="shared" si="17"/>
        <v>0</v>
      </c>
      <c r="CD47" s="136">
        <f t="shared" si="52"/>
        <v>0</v>
      </c>
      <c r="CE47" s="136">
        <f>IF($Y47-SUMIF($BK$10:CD$10,CE$10,$BK47:CD47)&lt;ROUNDDOWN(CA47*CC47*1/2,0),$Y47-SUMIF($BK$10:CD$10,CE$10,$BK47:CD47),ROUNDDOWN(CA47*CC47*1/2,0))</f>
        <v>0</v>
      </c>
      <c r="CF47" s="136">
        <f t="shared" si="19"/>
        <v>0</v>
      </c>
      <c r="CG47" s="137">
        <f t="shared" si="20"/>
        <v>0</v>
      </c>
      <c r="CH47" s="134"/>
      <c r="CI47" s="135">
        <f t="shared" si="21"/>
        <v>0</v>
      </c>
      <c r="CJ47" s="136">
        <f t="shared" si="55"/>
        <v>0</v>
      </c>
      <c r="CK47" s="136">
        <f>IF($Y47-SUMIF($BK$10:CJ$10,CK$10,$BK47:CJ47)&lt;ROUNDDOWN(CG47*CI47*1/2,0),$Y47-SUMIF($BK$10:CJ$10,CK$10,$BK47:CJ47),ROUNDDOWN(CG47*CI47*1/2,0))</f>
        <v>0</v>
      </c>
      <c r="CL47" s="136">
        <f t="shared" si="23"/>
        <v>0</v>
      </c>
      <c r="CM47" s="138">
        <f t="shared" si="24"/>
        <v>0</v>
      </c>
      <c r="CN47" s="134"/>
      <c r="CO47" s="135">
        <f t="shared" si="25"/>
        <v>0</v>
      </c>
      <c r="CP47" s="136">
        <f t="shared" si="56"/>
        <v>0</v>
      </c>
      <c r="CQ47" s="136">
        <f>IF($Y47-SUMIF($BK$10:CP$10,CQ$10,$BK47:CP47)&lt;ROUNDDOWN(CM47*CO47*1/2,0),$Y47-SUMIF($BK$10:CP$10,CQ$10,$BK47:CP47),ROUNDDOWN(CM47*CO47*1/2,0))</f>
        <v>0</v>
      </c>
      <c r="CR47" s="136">
        <f t="shared" si="27"/>
        <v>0</v>
      </c>
      <c r="CS47" s="138">
        <f t="shared" si="28"/>
        <v>0</v>
      </c>
      <c r="CT47" s="134"/>
      <c r="CU47" s="135">
        <f t="shared" si="29"/>
        <v>0</v>
      </c>
      <c r="CV47" s="136">
        <f t="shared" si="57"/>
        <v>0</v>
      </c>
      <c r="CW47" s="136">
        <f>IF($Y47-SUMIF($BK$10:CV$10,CW$10,$BK47:CV47)&lt;ROUNDDOWN(CS47*CU47*1/2,0),$Y47-SUMIF($BK$10:CV$10,CW$10,$BK47:CV47),ROUNDDOWN(CS47*CU47*1/2,0))</f>
        <v>0</v>
      </c>
      <c r="CX47" s="136">
        <f t="shared" si="31"/>
        <v>0</v>
      </c>
      <c r="CY47" s="138">
        <f t="shared" si="32"/>
        <v>0</v>
      </c>
      <c r="CZ47" s="134"/>
      <c r="DA47" s="135">
        <f t="shared" si="33"/>
        <v>0</v>
      </c>
      <c r="DB47" s="136">
        <f t="shared" si="58"/>
        <v>0</v>
      </c>
      <c r="DC47" s="136">
        <f>IF($Y47-SUMIF($BK$10:DB$10,DC$10,$BK47:DB47)&lt;ROUNDDOWN(CY47*DA47*1/2,0),$Y47-SUMIF($BK$10:DB$10,DC$10,$BK47:DB47),ROUNDDOWN(CY47*DA47*1/2,0))</f>
        <v>0</v>
      </c>
      <c r="DD47" s="136">
        <f t="shared" si="35"/>
        <v>0</v>
      </c>
      <c r="DE47" s="138">
        <f t="shared" si="36"/>
        <v>0</v>
      </c>
      <c r="DF47" s="134"/>
      <c r="DG47" s="135">
        <f t="shared" si="37"/>
        <v>0</v>
      </c>
      <c r="DH47" s="136">
        <f t="shared" si="59"/>
        <v>0</v>
      </c>
      <c r="DI47" s="136">
        <f>IF($Y47-SUMIF($BK$10:DH$10,DI$10,$BK47:DH47)&lt;ROUNDDOWN(DE47*DG47*1/2,0),$Y47-SUMIF($BK$10:DH$10,DI$10,$BK47:DH47),ROUNDDOWN(DE47*DG47*1/2,0))</f>
        <v>0</v>
      </c>
      <c r="DJ47" s="136">
        <f t="shared" si="39"/>
        <v>0</v>
      </c>
      <c r="DK47" s="124">
        <f t="shared" si="53"/>
        <v>0</v>
      </c>
      <c r="DL47" s="124">
        <f t="shared" si="0"/>
        <v>0</v>
      </c>
      <c r="DM47" s="229">
        <f t="shared" si="47"/>
        <v>0</v>
      </c>
      <c r="DO47" s="102" t="str">
        <f t="shared" si="49"/>
        <v/>
      </c>
      <c r="DP47" s="88" t="str">
        <f t="shared" si="42"/>
        <v/>
      </c>
      <c r="DQ47" s="103" t="str">
        <f t="shared" si="54"/>
        <v/>
      </c>
    </row>
    <row r="48" spans="1:121" ht="26.25" hidden="1" customHeight="1">
      <c r="A48" s="110">
        <v>37</v>
      </c>
      <c r="B48" s="186"/>
      <c r="C48" s="186"/>
      <c r="D48" s="186"/>
      <c r="E48" s="186"/>
      <c r="F48" s="186"/>
      <c r="G48" s="186"/>
      <c r="H48" s="186"/>
      <c r="I48" s="187"/>
      <c r="J48" s="187"/>
      <c r="K48" s="187"/>
      <c r="L48" s="187"/>
      <c r="M48" s="188"/>
      <c r="N48" s="189"/>
      <c r="O48" s="120"/>
      <c r="P48" s="120"/>
      <c r="Q48" s="121"/>
      <c r="R48" s="121"/>
      <c r="S48" s="261"/>
      <c r="T48" s="122"/>
      <c r="U48" s="120"/>
      <c r="V48" s="123"/>
      <c r="W48" s="124">
        <f t="shared" si="1"/>
        <v>0</v>
      </c>
      <c r="X48" s="125">
        <v>0</v>
      </c>
      <c r="Y48" s="126">
        <f t="shared" si="44"/>
        <v>0</v>
      </c>
      <c r="Z48" s="123"/>
      <c r="AA48" s="140"/>
      <c r="AB48" s="124">
        <f t="shared" si="45"/>
        <v>0</v>
      </c>
      <c r="AC48" s="184"/>
      <c r="AD48" s="129">
        <f t="shared" si="46"/>
        <v>0</v>
      </c>
      <c r="AE48" s="130">
        <f t="shared" si="3"/>
        <v>0</v>
      </c>
      <c r="AF48" s="131"/>
      <c r="AG48" s="131"/>
      <c r="AH48" s="131"/>
      <c r="AI48" s="131"/>
      <c r="AJ48" s="131"/>
      <c r="AK48" s="131"/>
      <c r="AL48" s="123"/>
      <c r="AM48" s="124" cm="1">
        <f t="array" ref="AM48">IFERROR(ROUND(_xlfn.IFS($U48="Ａ重油",AL48*1,$U48="灯油",AL48*0.939,$U48="ＬＰガス",AL48*1.299,$U48="ＬＮＧ",AL48*1.56),1),0)</f>
        <v>0</v>
      </c>
      <c r="AN48" s="123"/>
      <c r="AO48" s="124" cm="1">
        <f t="array" ref="AO48">IFERROR(ROUND(_xlfn.IFS($U48="Ａ重油",AN48*1,$U48="灯油",AN48*0.939,$U48="ＬＰガス",AN48*1.299,$U48="ＬＮＧ",AN48*1.56),1),0)</f>
        <v>0</v>
      </c>
      <c r="AP48" s="123"/>
      <c r="AQ48" s="123"/>
      <c r="AR48" s="132"/>
      <c r="AS48" s="181"/>
      <c r="AT48" s="185"/>
      <c r="AU48" s="239"/>
      <c r="AV48" s="185"/>
      <c r="AW48" s="185"/>
      <c r="AX48" s="239"/>
      <c r="AY48" s="185"/>
      <c r="AZ48" s="239"/>
      <c r="BA48" s="185"/>
      <c r="BB48" s="185"/>
      <c r="BC48" s="239"/>
      <c r="BD48" s="239"/>
      <c r="BE48" s="185"/>
      <c r="BF48" s="185"/>
      <c r="BG48" s="239"/>
      <c r="BH48" s="254"/>
      <c r="BI48" s="133">
        <f t="shared" si="4"/>
        <v>0</v>
      </c>
      <c r="BJ48" s="134"/>
      <c r="BK48" s="135">
        <f t="shared" si="5"/>
        <v>0</v>
      </c>
      <c r="BL48" s="136">
        <f t="shared" si="6"/>
        <v>0</v>
      </c>
      <c r="BM48" s="136">
        <f>IF($Y48-SUMIF($BK$10:BL$10,BM$10,$BK48:BL48)&lt;ROUNDDOWN(BI48*BK48*1/2,0),$Y48-SUMIF($BK$10:BL$10,BM$10,$BK48:BL48),ROUNDDOWN(BI48*BK48*1/2,0))</f>
        <v>0</v>
      </c>
      <c r="BN48" s="136">
        <f t="shared" si="7"/>
        <v>0</v>
      </c>
      <c r="BO48" s="137">
        <f t="shared" si="8"/>
        <v>0</v>
      </c>
      <c r="BP48" s="134"/>
      <c r="BQ48" s="135">
        <f t="shared" si="9"/>
        <v>0</v>
      </c>
      <c r="BR48" s="136">
        <f t="shared" si="50"/>
        <v>0</v>
      </c>
      <c r="BS48" s="136">
        <f>IF($Y48-SUMIF($BK$10:BR$10,BS$10,$BK48:BR48)&lt;ROUNDDOWN(BO48*BQ48*1/2,0),$Y48-SUMIF($BK$10:BR$10,BS$10,$BK48:BR48),ROUNDDOWN(BO48*BQ48*1/2,0))</f>
        <v>0</v>
      </c>
      <c r="BT48" s="136">
        <f t="shared" si="11"/>
        <v>0</v>
      </c>
      <c r="BU48" s="137">
        <f t="shared" si="12"/>
        <v>0</v>
      </c>
      <c r="BV48" s="134"/>
      <c r="BW48" s="135">
        <f t="shared" si="13"/>
        <v>0</v>
      </c>
      <c r="BX48" s="136">
        <f t="shared" si="51"/>
        <v>0</v>
      </c>
      <c r="BY48" s="136">
        <f>IF($Y48-SUMIF($BK$10:BX$10,BY$10,$BK48:BX48)&lt;ROUNDDOWN(BU48*BW48*1/2,0),$Y48-SUMIF($BK$10:BX$10,BY$10,$BK48:BX48),ROUNDDOWN(BU48*BW48*1/2,0))</f>
        <v>0</v>
      </c>
      <c r="BZ48" s="136">
        <f t="shared" si="15"/>
        <v>0</v>
      </c>
      <c r="CA48" s="137">
        <f t="shared" si="16"/>
        <v>0</v>
      </c>
      <c r="CB48" s="134"/>
      <c r="CC48" s="135">
        <f t="shared" si="17"/>
        <v>0</v>
      </c>
      <c r="CD48" s="136">
        <f t="shared" si="52"/>
        <v>0</v>
      </c>
      <c r="CE48" s="136">
        <f>IF($Y48-SUMIF($BK$10:CD$10,CE$10,$BK48:CD48)&lt;ROUNDDOWN(CA48*CC48*1/2,0),$Y48-SUMIF($BK$10:CD$10,CE$10,$BK48:CD48),ROUNDDOWN(CA48*CC48*1/2,0))</f>
        <v>0</v>
      </c>
      <c r="CF48" s="136">
        <f t="shared" si="19"/>
        <v>0</v>
      </c>
      <c r="CG48" s="137">
        <f t="shared" si="20"/>
        <v>0</v>
      </c>
      <c r="CH48" s="134"/>
      <c r="CI48" s="135">
        <f t="shared" si="21"/>
        <v>0</v>
      </c>
      <c r="CJ48" s="136">
        <f t="shared" si="55"/>
        <v>0</v>
      </c>
      <c r="CK48" s="136">
        <f>IF($Y48-SUMIF($BK$10:CJ$10,CK$10,$BK48:CJ48)&lt;ROUNDDOWN(CG48*CI48*1/2,0),$Y48-SUMIF($BK$10:CJ$10,CK$10,$BK48:CJ48),ROUNDDOWN(CG48*CI48*1/2,0))</f>
        <v>0</v>
      </c>
      <c r="CL48" s="136">
        <f t="shared" si="23"/>
        <v>0</v>
      </c>
      <c r="CM48" s="138">
        <f t="shared" si="24"/>
        <v>0</v>
      </c>
      <c r="CN48" s="134"/>
      <c r="CO48" s="135">
        <f t="shared" si="25"/>
        <v>0</v>
      </c>
      <c r="CP48" s="136">
        <f t="shared" si="56"/>
        <v>0</v>
      </c>
      <c r="CQ48" s="136">
        <f>IF($Y48-SUMIF($BK$10:CP$10,CQ$10,$BK48:CP48)&lt;ROUNDDOWN(CM48*CO48*1/2,0),$Y48-SUMIF($BK$10:CP$10,CQ$10,$BK48:CP48),ROUNDDOWN(CM48*CO48*1/2,0))</f>
        <v>0</v>
      </c>
      <c r="CR48" s="136">
        <f t="shared" si="27"/>
        <v>0</v>
      </c>
      <c r="CS48" s="138">
        <f t="shared" si="28"/>
        <v>0</v>
      </c>
      <c r="CT48" s="134"/>
      <c r="CU48" s="135">
        <f t="shared" si="29"/>
        <v>0</v>
      </c>
      <c r="CV48" s="136">
        <f t="shared" si="57"/>
        <v>0</v>
      </c>
      <c r="CW48" s="136">
        <f>IF($Y48-SUMIF($BK$10:CV$10,CW$10,$BK48:CV48)&lt;ROUNDDOWN(CS48*CU48*1/2,0),$Y48-SUMIF($BK$10:CV$10,CW$10,$BK48:CV48),ROUNDDOWN(CS48*CU48*1/2,0))</f>
        <v>0</v>
      </c>
      <c r="CX48" s="136">
        <f t="shared" si="31"/>
        <v>0</v>
      </c>
      <c r="CY48" s="138">
        <f t="shared" si="32"/>
        <v>0</v>
      </c>
      <c r="CZ48" s="134"/>
      <c r="DA48" s="135">
        <f t="shared" si="33"/>
        <v>0</v>
      </c>
      <c r="DB48" s="136">
        <f t="shared" si="58"/>
        <v>0</v>
      </c>
      <c r="DC48" s="136">
        <f>IF($Y48-SUMIF($BK$10:DB$10,DC$10,$BK48:DB48)&lt;ROUNDDOWN(CY48*DA48*1/2,0),$Y48-SUMIF($BK$10:DB$10,DC$10,$BK48:DB48),ROUNDDOWN(CY48*DA48*1/2,0))</f>
        <v>0</v>
      </c>
      <c r="DD48" s="136">
        <f t="shared" si="35"/>
        <v>0</v>
      </c>
      <c r="DE48" s="138">
        <f t="shared" si="36"/>
        <v>0</v>
      </c>
      <c r="DF48" s="134"/>
      <c r="DG48" s="135">
        <f t="shared" si="37"/>
        <v>0</v>
      </c>
      <c r="DH48" s="136">
        <f t="shared" si="59"/>
        <v>0</v>
      </c>
      <c r="DI48" s="136">
        <f>IF($Y48-SUMIF($BK$10:DH$10,DI$10,$BK48:DH48)&lt;ROUNDDOWN(DE48*DG48*1/2,0),$Y48-SUMIF($BK$10:DH$10,DI$10,$BK48:DH48),ROUNDDOWN(DE48*DG48*1/2,0))</f>
        <v>0</v>
      </c>
      <c r="DJ48" s="136">
        <f t="shared" si="39"/>
        <v>0</v>
      </c>
      <c r="DK48" s="124">
        <f t="shared" si="53"/>
        <v>0</v>
      </c>
      <c r="DL48" s="124">
        <f t="shared" si="0"/>
        <v>0</v>
      </c>
      <c r="DM48" s="229">
        <f t="shared" si="47"/>
        <v>0</v>
      </c>
      <c r="DO48" s="102" t="str">
        <f t="shared" si="49"/>
        <v/>
      </c>
      <c r="DP48" s="88" t="str">
        <f t="shared" si="42"/>
        <v/>
      </c>
      <c r="DQ48" s="103" t="str">
        <f t="shared" si="54"/>
        <v/>
      </c>
    </row>
    <row r="49" spans="1:121" ht="26.25" hidden="1" customHeight="1">
      <c r="A49" s="110">
        <v>38</v>
      </c>
      <c r="B49" s="186"/>
      <c r="C49" s="186"/>
      <c r="D49" s="186"/>
      <c r="E49" s="186"/>
      <c r="F49" s="186"/>
      <c r="G49" s="186"/>
      <c r="H49" s="186"/>
      <c r="I49" s="187"/>
      <c r="J49" s="187"/>
      <c r="K49" s="187"/>
      <c r="L49" s="187"/>
      <c r="M49" s="188"/>
      <c r="N49" s="189"/>
      <c r="O49" s="120"/>
      <c r="P49" s="120"/>
      <c r="Q49" s="121"/>
      <c r="R49" s="121"/>
      <c r="S49" s="261"/>
      <c r="T49" s="122"/>
      <c r="U49" s="120"/>
      <c r="V49" s="123"/>
      <c r="W49" s="124">
        <f t="shared" si="1"/>
        <v>0</v>
      </c>
      <c r="X49" s="125">
        <v>0</v>
      </c>
      <c r="Y49" s="126">
        <f t="shared" si="44"/>
        <v>0</v>
      </c>
      <c r="Z49" s="123"/>
      <c r="AA49" s="140"/>
      <c r="AB49" s="124">
        <f t="shared" si="45"/>
        <v>0</v>
      </c>
      <c r="AC49" s="184"/>
      <c r="AD49" s="129">
        <f t="shared" si="46"/>
        <v>0</v>
      </c>
      <c r="AE49" s="130">
        <f t="shared" si="3"/>
        <v>0</v>
      </c>
      <c r="AF49" s="131"/>
      <c r="AG49" s="131"/>
      <c r="AH49" s="131"/>
      <c r="AI49" s="131"/>
      <c r="AJ49" s="131"/>
      <c r="AK49" s="131"/>
      <c r="AL49" s="123"/>
      <c r="AM49" s="124" cm="1">
        <f t="array" ref="AM49">IFERROR(ROUND(_xlfn.IFS($U49="Ａ重油",AL49*1,$U49="灯油",AL49*0.939,$U49="ＬＰガス",AL49*1.299,$U49="ＬＮＧ",AL49*1.56),1),0)</f>
        <v>0</v>
      </c>
      <c r="AN49" s="123"/>
      <c r="AO49" s="124" cm="1">
        <f t="array" ref="AO49">IFERROR(ROUND(_xlfn.IFS($U49="Ａ重油",AN49*1,$U49="灯油",AN49*0.939,$U49="ＬＰガス",AN49*1.299,$U49="ＬＮＧ",AN49*1.56),1),0)</f>
        <v>0</v>
      </c>
      <c r="AP49" s="123"/>
      <c r="AQ49" s="123"/>
      <c r="AR49" s="132"/>
      <c r="AS49" s="181"/>
      <c r="AT49" s="185"/>
      <c r="AU49" s="239"/>
      <c r="AV49" s="185"/>
      <c r="AW49" s="185"/>
      <c r="AX49" s="239"/>
      <c r="AY49" s="185"/>
      <c r="AZ49" s="239"/>
      <c r="BA49" s="185"/>
      <c r="BB49" s="185"/>
      <c r="BC49" s="239"/>
      <c r="BD49" s="239"/>
      <c r="BE49" s="185"/>
      <c r="BF49" s="185"/>
      <c r="BG49" s="239"/>
      <c r="BH49" s="254"/>
      <c r="BI49" s="133">
        <f t="shared" si="4"/>
        <v>0</v>
      </c>
      <c r="BJ49" s="134"/>
      <c r="BK49" s="135">
        <f t="shared" si="5"/>
        <v>0</v>
      </c>
      <c r="BL49" s="136">
        <f t="shared" si="6"/>
        <v>0</v>
      </c>
      <c r="BM49" s="136">
        <f>IF($Y49-SUMIF($BK$10:BL$10,BM$10,$BK49:BL49)&lt;ROUNDDOWN(BI49*BK49*1/2,0),$Y49-SUMIF($BK$10:BL$10,BM$10,$BK49:BL49),ROUNDDOWN(BI49*BK49*1/2,0))</f>
        <v>0</v>
      </c>
      <c r="BN49" s="136">
        <f t="shared" si="7"/>
        <v>0</v>
      </c>
      <c r="BO49" s="137">
        <f t="shared" si="8"/>
        <v>0</v>
      </c>
      <c r="BP49" s="134"/>
      <c r="BQ49" s="135">
        <f t="shared" si="9"/>
        <v>0</v>
      </c>
      <c r="BR49" s="136">
        <f t="shared" si="50"/>
        <v>0</v>
      </c>
      <c r="BS49" s="136">
        <f>IF($Y49-SUMIF($BK$10:BR$10,BS$10,$BK49:BR49)&lt;ROUNDDOWN(BO49*BQ49*1/2,0),$Y49-SUMIF($BK$10:BR$10,BS$10,$BK49:BR49),ROUNDDOWN(BO49*BQ49*1/2,0))</f>
        <v>0</v>
      </c>
      <c r="BT49" s="136">
        <f t="shared" si="11"/>
        <v>0</v>
      </c>
      <c r="BU49" s="137">
        <f t="shared" si="12"/>
        <v>0</v>
      </c>
      <c r="BV49" s="134"/>
      <c r="BW49" s="135">
        <f t="shared" si="13"/>
        <v>0</v>
      </c>
      <c r="BX49" s="136">
        <f t="shared" si="51"/>
        <v>0</v>
      </c>
      <c r="BY49" s="136">
        <f>IF($Y49-SUMIF($BK$10:BX$10,BY$10,$BK49:BX49)&lt;ROUNDDOWN(BU49*BW49*1/2,0),$Y49-SUMIF($BK$10:BX$10,BY$10,$BK49:BX49),ROUNDDOWN(BU49*BW49*1/2,0))</f>
        <v>0</v>
      </c>
      <c r="BZ49" s="136">
        <f t="shared" si="15"/>
        <v>0</v>
      </c>
      <c r="CA49" s="137">
        <f t="shared" si="16"/>
        <v>0</v>
      </c>
      <c r="CB49" s="134"/>
      <c r="CC49" s="135">
        <f t="shared" si="17"/>
        <v>0</v>
      </c>
      <c r="CD49" s="136">
        <f t="shared" si="52"/>
        <v>0</v>
      </c>
      <c r="CE49" s="136">
        <f>IF($Y49-SUMIF($BK$10:CD$10,CE$10,$BK49:CD49)&lt;ROUNDDOWN(CA49*CC49*1/2,0),$Y49-SUMIF($BK$10:CD$10,CE$10,$BK49:CD49),ROUNDDOWN(CA49*CC49*1/2,0))</f>
        <v>0</v>
      </c>
      <c r="CF49" s="136">
        <f t="shared" si="19"/>
        <v>0</v>
      </c>
      <c r="CG49" s="137">
        <f t="shared" si="20"/>
        <v>0</v>
      </c>
      <c r="CH49" s="134"/>
      <c r="CI49" s="135">
        <f t="shared" si="21"/>
        <v>0</v>
      </c>
      <c r="CJ49" s="136">
        <f t="shared" si="55"/>
        <v>0</v>
      </c>
      <c r="CK49" s="136">
        <f>IF($Y49-SUMIF($BK$10:CJ$10,CK$10,$BK49:CJ49)&lt;ROUNDDOWN(CG49*CI49*1/2,0),$Y49-SUMIF($BK$10:CJ$10,CK$10,$BK49:CJ49),ROUNDDOWN(CG49*CI49*1/2,0))</f>
        <v>0</v>
      </c>
      <c r="CL49" s="136">
        <f t="shared" si="23"/>
        <v>0</v>
      </c>
      <c r="CM49" s="138">
        <f t="shared" si="24"/>
        <v>0</v>
      </c>
      <c r="CN49" s="134"/>
      <c r="CO49" s="135">
        <f t="shared" si="25"/>
        <v>0</v>
      </c>
      <c r="CP49" s="136">
        <f t="shared" si="56"/>
        <v>0</v>
      </c>
      <c r="CQ49" s="136">
        <f>IF($Y49-SUMIF($BK$10:CP$10,CQ$10,$BK49:CP49)&lt;ROUNDDOWN(CM49*CO49*1/2,0),$Y49-SUMIF($BK$10:CP$10,CQ$10,$BK49:CP49),ROUNDDOWN(CM49*CO49*1/2,0))</f>
        <v>0</v>
      </c>
      <c r="CR49" s="136">
        <f t="shared" si="27"/>
        <v>0</v>
      </c>
      <c r="CS49" s="138">
        <f t="shared" si="28"/>
        <v>0</v>
      </c>
      <c r="CT49" s="134"/>
      <c r="CU49" s="135">
        <f t="shared" si="29"/>
        <v>0</v>
      </c>
      <c r="CV49" s="136">
        <f t="shared" si="57"/>
        <v>0</v>
      </c>
      <c r="CW49" s="136">
        <f>IF($Y49-SUMIF($BK$10:CV$10,CW$10,$BK49:CV49)&lt;ROUNDDOWN(CS49*CU49*1/2,0),$Y49-SUMIF($BK$10:CV$10,CW$10,$BK49:CV49),ROUNDDOWN(CS49*CU49*1/2,0))</f>
        <v>0</v>
      </c>
      <c r="CX49" s="136">
        <f t="shared" si="31"/>
        <v>0</v>
      </c>
      <c r="CY49" s="138">
        <f t="shared" si="32"/>
        <v>0</v>
      </c>
      <c r="CZ49" s="134"/>
      <c r="DA49" s="135">
        <f t="shared" si="33"/>
        <v>0</v>
      </c>
      <c r="DB49" s="136">
        <f t="shared" si="58"/>
        <v>0</v>
      </c>
      <c r="DC49" s="136">
        <f>IF($Y49-SUMIF($BK$10:DB$10,DC$10,$BK49:DB49)&lt;ROUNDDOWN(CY49*DA49*1/2,0),$Y49-SUMIF($BK$10:DB$10,DC$10,$BK49:DB49),ROUNDDOWN(CY49*DA49*1/2,0))</f>
        <v>0</v>
      </c>
      <c r="DD49" s="136">
        <f t="shared" si="35"/>
        <v>0</v>
      </c>
      <c r="DE49" s="138">
        <f t="shared" si="36"/>
        <v>0</v>
      </c>
      <c r="DF49" s="134"/>
      <c r="DG49" s="135">
        <f t="shared" si="37"/>
        <v>0</v>
      </c>
      <c r="DH49" s="136">
        <f t="shared" si="59"/>
        <v>0</v>
      </c>
      <c r="DI49" s="136">
        <f>IF($Y49-SUMIF($BK$10:DH$10,DI$10,$BK49:DH49)&lt;ROUNDDOWN(DE49*DG49*1/2,0),$Y49-SUMIF($BK$10:DH$10,DI$10,$BK49:DH49),ROUNDDOWN(DE49*DG49*1/2,0))</f>
        <v>0</v>
      </c>
      <c r="DJ49" s="136">
        <f t="shared" si="39"/>
        <v>0</v>
      </c>
      <c r="DK49" s="124">
        <f t="shared" si="53"/>
        <v>0</v>
      </c>
      <c r="DL49" s="124">
        <f t="shared" si="0"/>
        <v>0</v>
      </c>
      <c r="DM49" s="229">
        <f t="shared" si="47"/>
        <v>0</v>
      </c>
      <c r="DO49" s="102" t="str">
        <f t="shared" si="49"/>
        <v/>
      </c>
      <c r="DP49" s="88" t="str">
        <f t="shared" si="42"/>
        <v/>
      </c>
      <c r="DQ49" s="103" t="str">
        <f t="shared" si="54"/>
        <v/>
      </c>
    </row>
    <row r="50" spans="1:121" ht="26.25" hidden="1" customHeight="1">
      <c r="A50" s="110">
        <v>39</v>
      </c>
      <c r="B50" s="186"/>
      <c r="C50" s="186"/>
      <c r="D50" s="186"/>
      <c r="E50" s="186"/>
      <c r="F50" s="186"/>
      <c r="G50" s="186"/>
      <c r="H50" s="186"/>
      <c r="I50" s="187"/>
      <c r="J50" s="187"/>
      <c r="K50" s="187"/>
      <c r="L50" s="187"/>
      <c r="M50" s="188"/>
      <c r="N50" s="189"/>
      <c r="O50" s="120"/>
      <c r="P50" s="120"/>
      <c r="Q50" s="121"/>
      <c r="R50" s="121"/>
      <c r="S50" s="261"/>
      <c r="T50" s="122"/>
      <c r="U50" s="120"/>
      <c r="V50" s="123"/>
      <c r="W50" s="124">
        <f t="shared" si="1"/>
        <v>0</v>
      </c>
      <c r="X50" s="125">
        <v>0</v>
      </c>
      <c r="Y50" s="126">
        <f t="shared" si="44"/>
        <v>0</v>
      </c>
      <c r="Z50" s="123"/>
      <c r="AA50" s="140"/>
      <c r="AB50" s="124">
        <f t="shared" si="45"/>
        <v>0</v>
      </c>
      <c r="AC50" s="184"/>
      <c r="AD50" s="129">
        <f t="shared" si="46"/>
        <v>0</v>
      </c>
      <c r="AE50" s="130">
        <f t="shared" si="3"/>
        <v>0</v>
      </c>
      <c r="AF50" s="131"/>
      <c r="AG50" s="131"/>
      <c r="AH50" s="131"/>
      <c r="AI50" s="131"/>
      <c r="AJ50" s="131"/>
      <c r="AK50" s="131"/>
      <c r="AL50" s="123"/>
      <c r="AM50" s="124" cm="1">
        <f t="array" ref="AM50">IFERROR(ROUND(_xlfn.IFS($U50="Ａ重油",AL50*1,$U50="灯油",AL50*0.939,$U50="ＬＰガス",AL50*1.299,$U50="ＬＮＧ",AL50*1.56),1),0)</f>
        <v>0</v>
      </c>
      <c r="AN50" s="123"/>
      <c r="AO50" s="124" cm="1">
        <f t="array" ref="AO50">IFERROR(ROUND(_xlfn.IFS($U50="Ａ重油",AN50*1,$U50="灯油",AN50*0.939,$U50="ＬＰガス",AN50*1.299,$U50="ＬＮＧ",AN50*1.56),1),0)</f>
        <v>0</v>
      </c>
      <c r="AP50" s="123"/>
      <c r="AQ50" s="123"/>
      <c r="AR50" s="132"/>
      <c r="AS50" s="181"/>
      <c r="AT50" s="185"/>
      <c r="AU50" s="239"/>
      <c r="AV50" s="185"/>
      <c r="AW50" s="185"/>
      <c r="AX50" s="239"/>
      <c r="AY50" s="185"/>
      <c r="AZ50" s="239"/>
      <c r="BA50" s="185"/>
      <c r="BB50" s="185"/>
      <c r="BC50" s="239"/>
      <c r="BD50" s="239"/>
      <c r="BE50" s="185"/>
      <c r="BF50" s="185"/>
      <c r="BG50" s="239"/>
      <c r="BH50" s="254"/>
      <c r="BI50" s="133">
        <f t="shared" si="4"/>
        <v>0</v>
      </c>
      <c r="BJ50" s="134"/>
      <c r="BK50" s="135">
        <f t="shared" si="5"/>
        <v>0</v>
      </c>
      <c r="BL50" s="136">
        <f t="shared" si="6"/>
        <v>0</v>
      </c>
      <c r="BM50" s="136">
        <f>IF($Y50-SUMIF($BK$10:BL$10,BM$10,$BK50:BL50)&lt;ROUNDDOWN(BI50*BK50*1/2,0),$Y50-SUMIF($BK$10:BL$10,BM$10,$BK50:BL50),ROUNDDOWN(BI50*BK50*1/2,0))</f>
        <v>0</v>
      </c>
      <c r="BN50" s="136">
        <f t="shared" si="7"/>
        <v>0</v>
      </c>
      <c r="BO50" s="137">
        <f t="shared" si="8"/>
        <v>0</v>
      </c>
      <c r="BP50" s="134"/>
      <c r="BQ50" s="135">
        <f t="shared" si="9"/>
        <v>0</v>
      </c>
      <c r="BR50" s="136">
        <f t="shared" si="50"/>
        <v>0</v>
      </c>
      <c r="BS50" s="136">
        <f>IF($Y50-SUMIF($BK$10:BR$10,BS$10,$BK50:BR50)&lt;ROUNDDOWN(BO50*BQ50*1/2,0),$Y50-SUMIF($BK$10:BR$10,BS$10,$BK50:BR50),ROUNDDOWN(BO50*BQ50*1/2,0))</f>
        <v>0</v>
      </c>
      <c r="BT50" s="136">
        <f t="shared" si="11"/>
        <v>0</v>
      </c>
      <c r="BU50" s="137">
        <f t="shared" si="12"/>
        <v>0</v>
      </c>
      <c r="BV50" s="134"/>
      <c r="BW50" s="135">
        <f t="shared" si="13"/>
        <v>0</v>
      </c>
      <c r="BX50" s="136">
        <f t="shared" si="51"/>
        <v>0</v>
      </c>
      <c r="BY50" s="136">
        <f>IF($Y50-SUMIF($BK$10:BX$10,BY$10,$BK50:BX50)&lt;ROUNDDOWN(BU50*BW50*1/2,0),$Y50-SUMIF($BK$10:BX$10,BY$10,$BK50:BX50),ROUNDDOWN(BU50*BW50*1/2,0))</f>
        <v>0</v>
      </c>
      <c r="BZ50" s="136">
        <f t="shared" si="15"/>
        <v>0</v>
      </c>
      <c r="CA50" s="137">
        <f t="shared" si="16"/>
        <v>0</v>
      </c>
      <c r="CB50" s="134"/>
      <c r="CC50" s="135">
        <f t="shared" si="17"/>
        <v>0</v>
      </c>
      <c r="CD50" s="136">
        <f t="shared" si="52"/>
        <v>0</v>
      </c>
      <c r="CE50" s="136">
        <f>IF($Y50-SUMIF($BK$10:CD$10,CE$10,$BK50:CD50)&lt;ROUNDDOWN(CA50*CC50*1/2,0),$Y50-SUMIF($BK$10:CD$10,CE$10,$BK50:CD50),ROUNDDOWN(CA50*CC50*1/2,0))</f>
        <v>0</v>
      </c>
      <c r="CF50" s="136">
        <f t="shared" si="19"/>
        <v>0</v>
      </c>
      <c r="CG50" s="137">
        <f t="shared" si="20"/>
        <v>0</v>
      </c>
      <c r="CH50" s="134"/>
      <c r="CI50" s="135">
        <f t="shared" si="21"/>
        <v>0</v>
      </c>
      <c r="CJ50" s="136">
        <f t="shared" si="55"/>
        <v>0</v>
      </c>
      <c r="CK50" s="136">
        <f>IF($Y50-SUMIF($BK$10:CJ$10,CK$10,$BK50:CJ50)&lt;ROUNDDOWN(CG50*CI50*1/2,0),$Y50-SUMIF($BK$10:CJ$10,CK$10,$BK50:CJ50),ROUNDDOWN(CG50*CI50*1/2,0))</f>
        <v>0</v>
      </c>
      <c r="CL50" s="136">
        <f t="shared" si="23"/>
        <v>0</v>
      </c>
      <c r="CM50" s="138">
        <f t="shared" si="24"/>
        <v>0</v>
      </c>
      <c r="CN50" s="134"/>
      <c r="CO50" s="135">
        <f t="shared" si="25"/>
        <v>0</v>
      </c>
      <c r="CP50" s="136">
        <f t="shared" si="56"/>
        <v>0</v>
      </c>
      <c r="CQ50" s="136">
        <f>IF($Y50-SUMIF($BK$10:CP$10,CQ$10,$BK50:CP50)&lt;ROUNDDOWN(CM50*CO50*1/2,0),$Y50-SUMIF($BK$10:CP$10,CQ$10,$BK50:CP50),ROUNDDOWN(CM50*CO50*1/2,0))</f>
        <v>0</v>
      </c>
      <c r="CR50" s="136">
        <f t="shared" si="27"/>
        <v>0</v>
      </c>
      <c r="CS50" s="138">
        <f t="shared" si="28"/>
        <v>0</v>
      </c>
      <c r="CT50" s="134"/>
      <c r="CU50" s="135">
        <f t="shared" si="29"/>
        <v>0</v>
      </c>
      <c r="CV50" s="136">
        <f t="shared" si="57"/>
        <v>0</v>
      </c>
      <c r="CW50" s="136">
        <f>IF($Y50-SUMIF($BK$10:CV$10,CW$10,$BK50:CV50)&lt;ROUNDDOWN(CS50*CU50*1/2,0),$Y50-SUMIF($BK$10:CV$10,CW$10,$BK50:CV50),ROUNDDOWN(CS50*CU50*1/2,0))</f>
        <v>0</v>
      </c>
      <c r="CX50" s="136">
        <f t="shared" si="31"/>
        <v>0</v>
      </c>
      <c r="CY50" s="138">
        <f t="shared" si="32"/>
        <v>0</v>
      </c>
      <c r="CZ50" s="134"/>
      <c r="DA50" s="135">
        <f t="shared" si="33"/>
        <v>0</v>
      </c>
      <c r="DB50" s="136">
        <f t="shared" si="58"/>
        <v>0</v>
      </c>
      <c r="DC50" s="136">
        <f>IF($Y50-SUMIF($BK$10:DB$10,DC$10,$BK50:DB50)&lt;ROUNDDOWN(CY50*DA50*1/2,0),$Y50-SUMIF($BK$10:DB$10,DC$10,$BK50:DB50),ROUNDDOWN(CY50*DA50*1/2,0))</f>
        <v>0</v>
      </c>
      <c r="DD50" s="136">
        <f t="shared" si="35"/>
        <v>0</v>
      </c>
      <c r="DE50" s="138">
        <f t="shared" si="36"/>
        <v>0</v>
      </c>
      <c r="DF50" s="134"/>
      <c r="DG50" s="135">
        <f t="shared" si="37"/>
        <v>0</v>
      </c>
      <c r="DH50" s="136">
        <f t="shared" si="59"/>
        <v>0</v>
      </c>
      <c r="DI50" s="136">
        <f>IF($Y50-SUMIF($BK$10:DH$10,DI$10,$BK50:DH50)&lt;ROUNDDOWN(DE50*DG50*1/2,0),$Y50-SUMIF($BK$10:DH$10,DI$10,$BK50:DH50),ROUNDDOWN(DE50*DG50*1/2,0))</f>
        <v>0</v>
      </c>
      <c r="DJ50" s="136">
        <f t="shared" si="39"/>
        <v>0</v>
      </c>
      <c r="DK50" s="124">
        <f t="shared" si="53"/>
        <v>0</v>
      </c>
      <c r="DL50" s="124">
        <f t="shared" si="0"/>
        <v>0</v>
      </c>
      <c r="DM50" s="229">
        <f t="shared" si="47"/>
        <v>0</v>
      </c>
      <c r="DO50" s="102" t="str">
        <f t="shared" si="49"/>
        <v/>
      </c>
      <c r="DP50" s="88" t="str">
        <f t="shared" si="42"/>
        <v/>
      </c>
      <c r="DQ50" s="103" t="str">
        <f t="shared" si="54"/>
        <v/>
      </c>
    </row>
    <row r="51" spans="1:121" ht="26.25" hidden="1" customHeight="1">
      <c r="A51" s="110">
        <v>40</v>
      </c>
      <c r="B51" s="186"/>
      <c r="C51" s="186"/>
      <c r="D51" s="186"/>
      <c r="E51" s="186"/>
      <c r="F51" s="186"/>
      <c r="G51" s="186"/>
      <c r="H51" s="186"/>
      <c r="I51" s="187"/>
      <c r="J51" s="187"/>
      <c r="K51" s="187"/>
      <c r="L51" s="187"/>
      <c r="M51" s="188"/>
      <c r="N51" s="189"/>
      <c r="O51" s="120"/>
      <c r="P51" s="120"/>
      <c r="Q51" s="121"/>
      <c r="R51" s="121"/>
      <c r="S51" s="261"/>
      <c r="T51" s="122"/>
      <c r="U51" s="120"/>
      <c r="V51" s="123"/>
      <c r="W51" s="124">
        <f t="shared" si="1"/>
        <v>0</v>
      </c>
      <c r="X51" s="125">
        <v>0</v>
      </c>
      <c r="Y51" s="126">
        <f t="shared" si="44"/>
        <v>0</v>
      </c>
      <c r="Z51" s="123"/>
      <c r="AA51" s="140"/>
      <c r="AB51" s="124">
        <f t="shared" si="45"/>
        <v>0</v>
      </c>
      <c r="AC51" s="184"/>
      <c r="AD51" s="129">
        <f t="shared" si="46"/>
        <v>0</v>
      </c>
      <c r="AE51" s="130">
        <f t="shared" si="3"/>
        <v>0</v>
      </c>
      <c r="AF51" s="131"/>
      <c r="AG51" s="131"/>
      <c r="AH51" s="131"/>
      <c r="AI51" s="131"/>
      <c r="AJ51" s="131"/>
      <c r="AK51" s="131"/>
      <c r="AL51" s="123"/>
      <c r="AM51" s="124" cm="1">
        <f t="array" ref="AM51">IFERROR(ROUND(_xlfn.IFS($U51="Ａ重油",AL51*1,$U51="灯油",AL51*0.939,$U51="ＬＰガス",AL51*1.299,$U51="ＬＮＧ",AL51*1.56),1),0)</f>
        <v>0</v>
      </c>
      <c r="AN51" s="123"/>
      <c r="AO51" s="124" cm="1">
        <f t="array" ref="AO51">IFERROR(ROUND(_xlfn.IFS($U51="Ａ重油",AN51*1,$U51="灯油",AN51*0.939,$U51="ＬＰガス",AN51*1.299,$U51="ＬＮＧ",AN51*1.56),1),0)</f>
        <v>0</v>
      </c>
      <c r="AP51" s="123"/>
      <c r="AQ51" s="123"/>
      <c r="AR51" s="132"/>
      <c r="AS51" s="181"/>
      <c r="AT51" s="185"/>
      <c r="AU51" s="239"/>
      <c r="AV51" s="185"/>
      <c r="AW51" s="185"/>
      <c r="AX51" s="239"/>
      <c r="AY51" s="185"/>
      <c r="AZ51" s="239"/>
      <c r="BA51" s="185"/>
      <c r="BB51" s="185"/>
      <c r="BC51" s="239"/>
      <c r="BD51" s="239"/>
      <c r="BE51" s="185"/>
      <c r="BF51" s="185"/>
      <c r="BG51" s="239"/>
      <c r="BH51" s="254"/>
      <c r="BI51" s="133">
        <f t="shared" si="4"/>
        <v>0</v>
      </c>
      <c r="BJ51" s="134"/>
      <c r="BK51" s="135">
        <f t="shared" si="5"/>
        <v>0</v>
      </c>
      <c r="BL51" s="136">
        <f t="shared" si="6"/>
        <v>0</v>
      </c>
      <c r="BM51" s="136">
        <f>IF($Y51-SUMIF($BK$10:BL$10,BM$10,$BK51:BL51)&lt;ROUNDDOWN(BI51*BK51*1/2,0),$Y51-SUMIF($BK$10:BL$10,BM$10,$BK51:BL51),ROUNDDOWN(BI51*BK51*1/2,0))</f>
        <v>0</v>
      </c>
      <c r="BN51" s="136">
        <f t="shared" si="7"/>
        <v>0</v>
      </c>
      <c r="BO51" s="137">
        <f t="shared" si="8"/>
        <v>0</v>
      </c>
      <c r="BP51" s="134"/>
      <c r="BQ51" s="135">
        <f t="shared" si="9"/>
        <v>0</v>
      </c>
      <c r="BR51" s="136">
        <f t="shared" si="50"/>
        <v>0</v>
      </c>
      <c r="BS51" s="136">
        <f>IF($Y51-SUMIF($BK$10:BR$10,BS$10,$BK51:BR51)&lt;ROUNDDOWN(BO51*BQ51*1/2,0),$Y51-SUMIF($BK$10:BR$10,BS$10,$BK51:BR51),ROUNDDOWN(BO51*BQ51*1/2,0))</f>
        <v>0</v>
      </c>
      <c r="BT51" s="136">
        <f t="shared" si="11"/>
        <v>0</v>
      </c>
      <c r="BU51" s="137">
        <f t="shared" si="12"/>
        <v>0</v>
      </c>
      <c r="BV51" s="134"/>
      <c r="BW51" s="135">
        <f t="shared" si="13"/>
        <v>0</v>
      </c>
      <c r="BX51" s="136">
        <f t="shared" si="51"/>
        <v>0</v>
      </c>
      <c r="BY51" s="136">
        <f>IF($Y51-SUMIF($BK$10:BX$10,BY$10,$BK51:BX51)&lt;ROUNDDOWN(BU51*BW51*1/2,0),$Y51-SUMIF($BK$10:BX$10,BY$10,$BK51:BX51),ROUNDDOWN(BU51*BW51*1/2,0))</f>
        <v>0</v>
      </c>
      <c r="BZ51" s="136">
        <f t="shared" si="15"/>
        <v>0</v>
      </c>
      <c r="CA51" s="137">
        <f t="shared" si="16"/>
        <v>0</v>
      </c>
      <c r="CB51" s="134"/>
      <c r="CC51" s="135">
        <f t="shared" si="17"/>
        <v>0</v>
      </c>
      <c r="CD51" s="136">
        <f t="shared" si="52"/>
        <v>0</v>
      </c>
      <c r="CE51" s="136">
        <f>IF($Y51-SUMIF($BK$10:CD$10,CE$10,$BK51:CD51)&lt;ROUNDDOWN(CA51*CC51*1/2,0),$Y51-SUMIF($BK$10:CD$10,CE$10,$BK51:CD51),ROUNDDOWN(CA51*CC51*1/2,0))</f>
        <v>0</v>
      </c>
      <c r="CF51" s="136">
        <f t="shared" si="19"/>
        <v>0</v>
      </c>
      <c r="CG51" s="137">
        <f t="shared" si="20"/>
        <v>0</v>
      </c>
      <c r="CH51" s="134"/>
      <c r="CI51" s="135">
        <f t="shared" si="21"/>
        <v>0</v>
      </c>
      <c r="CJ51" s="136">
        <f t="shared" si="55"/>
        <v>0</v>
      </c>
      <c r="CK51" s="136">
        <f>IF($Y51-SUMIF($BK$10:CJ$10,CK$10,$BK51:CJ51)&lt;ROUNDDOWN(CG51*CI51*1/2,0),$Y51-SUMIF($BK$10:CJ$10,CK$10,$BK51:CJ51),ROUNDDOWN(CG51*CI51*1/2,0))</f>
        <v>0</v>
      </c>
      <c r="CL51" s="136">
        <f t="shared" si="23"/>
        <v>0</v>
      </c>
      <c r="CM51" s="138">
        <f t="shared" si="24"/>
        <v>0</v>
      </c>
      <c r="CN51" s="134"/>
      <c r="CO51" s="135">
        <f t="shared" si="25"/>
        <v>0</v>
      </c>
      <c r="CP51" s="136">
        <f t="shared" si="56"/>
        <v>0</v>
      </c>
      <c r="CQ51" s="136">
        <f>IF($Y51-SUMIF($BK$10:CP$10,CQ$10,$BK51:CP51)&lt;ROUNDDOWN(CM51*CO51*1/2,0),$Y51-SUMIF($BK$10:CP$10,CQ$10,$BK51:CP51),ROUNDDOWN(CM51*CO51*1/2,0))</f>
        <v>0</v>
      </c>
      <c r="CR51" s="136">
        <f t="shared" si="27"/>
        <v>0</v>
      </c>
      <c r="CS51" s="138">
        <f t="shared" si="28"/>
        <v>0</v>
      </c>
      <c r="CT51" s="134"/>
      <c r="CU51" s="135">
        <f t="shared" si="29"/>
        <v>0</v>
      </c>
      <c r="CV51" s="136">
        <f t="shared" si="57"/>
        <v>0</v>
      </c>
      <c r="CW51" s="136">
        <f>IF($Y51-SUMIF($BK$10:CV$10,CW$10,$BK51:CV51)&lt;ROUNDDOWN(CS51*CU51*1/2,0),$Y51-SUMIF($BK$10:CV$10,CW$10,$BK51:CV51),ROUNDDOWN(CS51*CU51*1/2,0))</f>
        <v>0</v>
      </c>
      <c r="CX51" s="136">
        <f t="shared" si="31"/>
        <v>0</v>
      </c>
      <c r="CY51" s="138">
        <f t="shared" si="32"/>
        <v>0</v>
      </c>
      <c r="CZ51" s="134"/>
      <c r="DA51" s="135">
        <f t="shared" si="33"/>
        <v>0</v>
      </c>
      <c r="DB51" s="136">
        <f t="shared" si="58"/>
        <v>0</v>
      </c>
      <c r="DC51" s="136">
        <f>IF($Y51-SUMIF($BK$10:DB$10,DC$10,$BK51:DB51)&lt;ROUNDDOWN(CY51*DA51*1/2,0),$Y51-SUMIF($BK$10:DB$10,DC$10,$BK51:DB51),ROUNDDOWN(CY51*DA51*1/2,0))</f>
        <v>0</v>
      </c>
      <c r="DD51" s="136">
        <f t="shared" si="35"/>
        <v>0</v>
      </c>
      <c r="DE51" s="138">
        <f t="shared" si="36"/>
        <v>0</v>
      </c>
      <c r="DF51" s="134"/>
      <c r="DG51" s="135">
        <f t="shared" si="37"/>
        <v>0</v>
      </c>
      <c r="DH51" s="136">
        <f t="shared" si="59"/>
        <v>0</v>
      </c>
      <c r="DI51" s="136">
        <f>IF($Y51-SUMIF($BK$10:DH$10,DI$10,$BK51:DH51)&lt;ROUNDDOWN(DE51*DG51*1/2,0),$Y51-SUMIF($BK$10:DH$10,DI$10,$BK51:DH51),ROUNDDOWN(DE51*DG51*1/2,0))</f>
        <v>0</v>
      </c>
      <c r="DJ51" s="136">
        <f t="shared" si="39"/>
        <v>0</v>
      </c>
      <c r="DK51" s="124">
        <f t="shared" si="53"/>
        <v>0</v>
      </c>
      <c r="DL51" s="124">
        <f t="shared" si="0"/>
        <v>0</v>
      </c>
      <c r="DM51" s="229">
        <f t="shared" si="47"/>
        <v>0</v>
      </c>
      <c r="DO51" s="102" t="str">
        <f t="shared" si="49"/>
        <v/>
      </c>
      <c r="DP51" s="88" t="str">
        <f t="shared" si="42"/>
        <v/>
      </c>
      <c r="DQ51" s="103" t="str">
        <f t="shared" si="54"/>
        <v/>
      </c>
    </row>
    <row r="52" spans="1:121" ht="26.25" hidden="1" customHeight="1">
      <c r="A52" s="110">
        <v>41</v>
      </c>
      <c r="B52" s="186"/>
      <c r="C52" s="186"/>
      <c r="D52" s="186"/>
      <c r="E52" s="186"/>
      <c r="F52" s="186"/>
      <c r="G52" s="186"/>
      <c r="H52" s="186"/>
      <c r="I52" s="187"/>
      <c r="J52" s="187"/>
      <c r="K52" s="187"/>
      <c r="L52" s="187"/>
      <c r="M52" s="188"/>
      <c r="N52" s="189"/>
      <c r="O52" s="120"/>
      <c r="P52" s="120"/>
      <c r="Q52" s="121"/>
      <c r="R52" s="121"/>
      <c r="S52" s="261"/>
      <c r="T52" s="122"/>
      <c r="U52" s="120"/>
      <c r="V52" s="123"/>
      <c r="W52" s="124">
        <f t="shared" si="1"/>
        <v>0</v>
      </c>
      <c r="X52" s="125">
        <v>0</v>
      </c>
      <c r="Y52" s="126">
        <f t="shared" si="44"/>
        <v>0</v>
      </c>
      <c r="Z52" s="123"/>
      <c r="AA52" s="140"/>
      <c r="AB52" s="124">
        <f t="shared" si="45"/>
        <v>0</v>
      </c>
      <c r="AC52" s="184"/>
      <c r="AD52" s="129">
        <f t="shared" si="46"/>
        <v>0</v>
      </c>
      <c r="AE52" s="130">
        <f t="shared" si="3"/>
        <v>0</v>
      </c>
      <c r="AF52" s="131"/>
      <c r="AG52" s="131"/>
      <c r="AH52" s="131"/>
      <c r="AI52" s="131"/>
      <c r="AJ52" s="131"/>
      <c r="AK52" s="131"/>
      <c r="AL52" s="123"/>
      <c r="AM52" s="124" cm="1">
        <f t="array" ref="AM52">IFERROR(ROUND(_xlfn.IFS($U52="Ａ重油",AL52*1,$U52="灯油",AL52*0.939,$U52="ＬＰガス",AL52*1.299,$U52="ＬＮＧ",AL52*1.56),1),0)</f>
        <v>0</v>
      </c>
      <c r="AN52" s="123"/>
      <c r="AO52" s="124" cm="1">
        <f t="array" ref="AO52">IFERROR(ROUND(_xlfn.IFS($U52="Ａ重油",AN52*1,$U52="灯油",AN52*0.939,$U52="ＬＰガス",AN52*1.299,$U52="ＬＮＧ",AN52*1.56),1),0)</f>
        <v>0</v>
      </c>
      <c r="AP52" s="123"/>
      <c r="AQ52" s="123"/>
      <c r="AR52" s="132"/>
      <c r="AS52" s="181"/>
      <c r="AT52" s="185"/>
      <c r="AU52" s="239"/>
      <c r="AV52" s="185"/>
      <c r="AW52" s="185"/>
      <c r="AX52" s="239"/>
      <c r="AY52" s="185"/>
      <c r="AZ52" s="239"/>
      <c r="BA52" s="185"/>
      <c r="BB52" s="185"/>
      <c r="BC52" s="239"/>
      <c r="BD52" s="239"/>
      <c r="BE52" s="185"/>
      <c r="BF52" s="185"/>
      <c r="BG52" s="239"/>
      <c r="BH52" s="254"/>
      <c r="BI52" s="133">
        <f t="shared" si="4"/>
        <v>0</v>
      </c>
      <c r="BJ52" s="134"/>
      <c r="BK52" s="135">
        <f t="shared" si="5"/>
        <v>0</v>
      </c>
      <c r="BL52" s="136">
        <f t="shared" si="6"/>
        <v>0</v>
      </c>
      <c r="BM52" s="136">
        <f>IF($Y52-SUMIF($BK$10:BL$10,BM$10,$BK52:BL52)&lt;ROUNDDOWN(BI52*BK52*1/2,0),$Y52-SUMIF($BK$10:BL$10,BM$10,$BK52:BL52),ROUNDDOWN(BI52*BK52*1/2,0))</f>
        <v>0</v>
      </c>
      <c r="BN52" s="136">
        <f t="shared" si="7"/>
        <v>0</v>
      </c>
      <c r="BO52" s="137">
        <f t="shared" si="8"/>
        <v>0</v>
      </c>
      <c r="BP52" s="134"/>
      <c r="BQ52" s="135">
        <f t="shared" si="9"/>
        <v>0</v>
      </c>
      <c r="BR52" s="136">
        <f t="shared" si="50"/>
        <v>0</v>
      </c>
      <c r="BS52" s="136">
        <f>IF($Y52-SUMIF($BK$10:BR$10,BS$10,$BK52:BR52)&lt;ROUNDDOWN(BO52*BQ52*1/2,0),$Y52-SUMIF($BK$10:BR$10,BS$10,$BK52:BR52),ROUNDDOWN(BO52*BQ52*1/2,0))</f>
        <v>0</v>
      </c>
      <c r="BT52" s="136">
        <f t="shared" si="11"/>
        <v>0</v>
      </c>
      <c r="BU52" s="137">
        <f t="shared" si="12"/>
        <v>0</v>
      </c>
      <c r="BV52" s="134"/>
      <c r="BW52" s="135">
        <f t="shared" si="13"/>
        <v>0</v>
      </c>
      <c r="BX52" s="136">
        <f t="shared" si="51"/>
        <v>0</v>
      </c>
      <c r="BY52" s="136">
        <f>IF($Y52-SUMIF($BK$10:BX$10,BY$10,$BK52:BX52)&lt;ROUNDDOWN(BU52*BW52*1/2,0),$Y52-SUMIF($BK$10:BX$10,BY$10,$BK52:BX52),ROUNDDOWN(BU52*BW52*1/2,0))</f>
        <v>0</v>
      </c>
      <c r="BZ52" s="136">
        <f t="shared" si="15"/>
        <v>0</v>
      </c>
      <c r="CA52" s="137">
        <f t="shared" si="16"/>
        <v>0</v>
      </c>
      <c r="CB52" s="134"/>
      <c r="CC52" s="135">
        <f t="shared" si="17"/>
        <v>0</v>
      </c>
      <c r="CD52" s="136">
        <f t="shared" si="52"/>
        <v>0</v>
      </c>
      <c r="CE52" s="136">
        <f>IF($Y52-SUMIF($BK$10:CD$10,CE$10,$BK52:CD52)&lt;ROUNDDOWN(CA52*CC52*1/2,0),$Y52-SUMIF($BK$10:CD$10,CE$10,$BK52:CD52),ROUNDDOWN(CA52*CC52*1/2,0))</f>
        <v>0</v>
      </c>
      <c r="CF52" s="136">
        <f t="shared" si="19"/>
        <v>0</v>
      </c>
      <c r="CG52" s="137">
        <f t="shared" si="20"/>
        <v>0</v>
      </c>
      <c r="CH52" s="134"/>
      <c r="CI52" s="135">
        <f t="shared" si="21"/>
        <v>0</v>
      </c>
      <c r="CJ52" s="136">
        <f t="shared" si="55"/>
        <v>0</v>
      </c>
      <c r="CK52" s="136">
        <f>IF($Y52-SUMIF($BK$10:CJ$10,CK$10,$BK52:CJ52)&lt;ROUNDDOWN(CG52*CI52*1/2,0),$Y52-SUMIF($BK$10:CJ$10,CK$10,$BK52:CJ52),ROUNDDOWN(CG52*CI52*1/2,0))</f>
        <v>0</v>
      </c>
      <c r="CL52" s="136">
        <f t="shared" si="23"/>
        <v>0</v>
      </c>
      <c r="CM52" s="138">
        <f t="shared" si="24"/>
        <v>0</v>
      </c>
      <c r="CN52" s="134"/>
      <c r="CO52" s="135">
        <f t="shared" si="25"/>
        <v>0</v>
      </c>
      <c r="CP52" s="136">
        <f t="shared" si="56"/>
        <v>0</v>
      </c>
      <c r="CQ52" s="136">
        <f>IF($Y52-SUMIF($BK$10:CP$10,CQ$10,$BK52:CP52)&lt;ROUNDDOWN(CM52*CO52*1/2,0),$Y52-SUMIF($BK$10:CP$10,CQ$10,$BK52:CP52),ROUNDDOWN(CM52*CO52*1/2,0))</f>
        <v>0</v>
      </c>
      <c r="CR52" s="136">
        <f t="shared" si="27"/>
        <v>0</v>
      </c>
      <c r="CS52" s="138">
        <f t="shared" si="28"/>
        <v>0</v>
      </c>
      <c r="CT52" s="134"/>
      <c r="CU52" s="135">
        <f t="shared" si="29"/>
        <v>0</v>
      </c>
      <c r="CV52" s="136">
        <f t="shared" si="57"/>
        <v>0</v>
      </c>
      <c r="CW52" s="136">
        <f>IF($Y52-SUMIF($BK$10:CV$10,CW$10,$BK52:CV52)&lt;ROUNDDOWN(CS52*CU52*1/2,0),$Y52-SUMIF($BK$10:CV$10,CW$10,$BK52:CV52),ROUNDDOWN(CS52*CU52*1/2,0))</f>
        <v>0</v>
      </c>
      <c r="CX52" s="136">
        <f t="shared" si="31"/>
        <v>0</v>
      </c>
      <c r="CY52" s="138">
        <f t="shared" si="32"/>
        <v>0</v>
      </c>
      <c r="CZ52" s="134"/>
      <c r="DA52" s="135">
        <f t="shared" si="33"/>
        <v>0</v>
      </c>
      <c r="DB52" s="136">
        <f t="shared" si="58"/>
        <v>0</v>
      </c>
      <c r="DC52" s="136">
        <f>IF($Y52-SUMIF($BK$10:DB$10,DC$10,$BK52:DB52)&lt;ROUNDDOWN(CY52*DA52*1/2,0),$Y52-SUMIF($BK$10:DB$10,DC$10,$BK52:DB52),ROUNDDOWN(CY52*DA52*1/2,0))</f>
        <v>0</v>
      </c>
      <c r="DD52" s="136">
        <f t="shared" si="35"/>
        <v>0</v>
      </c>
      <c r="DE52" s="138">
        <f t="shared" si="36"/>
        <v>0</v>
      </c>
      <c r="DF52" s="134"/>
      <c r="DG52" s="135">
        <f t="shared" si="37"/>
        <v>0</v>
      </c>
      <c r="DH52" s="136">
        <f t="shared" si="59"/>
        <v>0</v>
      </c>
      <c r="DI52" s="136">
        <f>IF($Y52-SUMIF($BK$10:DH$10,DI$10,$BK52:DH52)&lt;ROUNDDOWN(DE52*DG52*1/2,0),$Y52-SUMIF($BK$10:DH$10,DI$10,$BK52:DH52),ROUNDDOWN(DE52*DG52*1/2,0))</f>
        <v>0</v>
      </c>
      <c r="DJ52" s="136">
        <f t="shared" si="39"/>
        <v>0</v>
      </c>
      <c r="DK52" s="124">
        <f t="shared" si="53"/>
        <v>0</v>
      </c>
      <c r="DL52" s="124">
        <f t="shared" si="0"/>
        <v>0</v>
      </c>
      <c r="DM52" s="229">
        <f t="shared" si="47"/>
        <v>0</v>
      </c>
      <c r="DO52" s="102" t="str">
        <f t="shared" si="49"/>
        <v/>
      </c>
      <c r="DP52" s="88" t="str">
        <f t="shared" si="42"/>
        <v/>
      </c>
      <c r="DQ52" s="103" t="str">
        <f t="shared" si="54"/>
        <v/>
      </c>
    </row>
    <row r="53" spans="1:121" ht="26.25" hidden="1" customHeight="1">
      <c r="A53" s="110">
        <v>42</v>
      </c>
      <c r="B53" s="186"/>
      <c r="C53" s="186"/>
      <c r="D53" s="186"/>
      <c r="E53" s="186"/>
      <c r="F53" s="186"/>
      <c r="G53" s="186"/>
      <c r="H53" s="186"/>
      <c r="I53" s="187"/>
      <c r="J53" s="187"/>
      <c r="K53" s="187"/>
      <c r="L53" s="187"/>
      <c r="M53" s="188"/>
      <c r="N53" s="189"/>
      <c r="O53" s="120"/>
      <c r="P53" s="120"/>
      <c r="Q53" s="121"/>
      <c r="R53" s="121"/>
      <c r="S53" s="261"/>
      <c r="T53" s="122"/>
      <c r="U53" s="120"/>
      <c r="V53" s="123"/>
      <c r="W53" s="124">
        <f t="shared" si="1"/>
        <v>0</v>
      </c>
      <c r="X53" s="125">
        <v>0</v>
      </c>
      <c r="Y53" s="126">
        <f t="shared" si="44"/>
        <v>0</v>
      </c>
      <c r="Z53" s="123"/>
      <c r="AA53" s="140"/>
      <c r="AB53" s="124">
        <f t="shared" si="45"/>
        <v>0</v>
      </c>
      <c r="AC53" s="184"/>
      <c r="AD53" s="129">
        <f t="shared" si="46"/>
        <v>0</v>
      </c>
      <c r="AE53" s="130">
        <f t="shared" si="3"/>
        <v>0</v>
      </c>
      <c r="AF53" s="131"/>
      <c r="AG53" s="131"/>
      <c r="AH53" s="131"/>
      <c r="AI53" s="131"/>
      <c r="AJ53" s="131"/>
      <c r="AK53" s="131"/>
      <c r="AL53" s="123"/>
      <c r="AM53" s="124" cm="1">
        <f t="array" ref="AM53">IFERROR(ROUND(_xlfn.IFS($U53="Ａ重油",AL53*1,$U53="灯油",AL53*0.939,$U53="ＬＰガス",AL53*1.299,$U53="ＬＮＧ",AL53*1.56),1),0)</f>
        <v>0</v>
      </c>
      <c r="AN53" s="123"/>
      <c r="AO53" s="124" cm="1">
        <f t="array" ref="AO53">IFERROR(ROUND(_xlfn.IFS($U53="Ａ重油",AN53*1,$U53="灯油",AN53*0.939,$U53="ＬＰガス",AN53*1.299,$U53="ＬＮＧ",AN53*1.56),1),0)</f>
        <v>0</v>
      </c>
      <c r="AP53" s="123"/>
      <c r="AQ53" s="123"/>
      <c r="AR53" s="132"/>
      <c r="AS53" s="181"/>
      <c r="AT53" s="185"/>
      <c r="AU53" s="239"/>
      <c r="AV53" s="185"/>
      <c r="AW53" s="185"/>
      <c r="AX53" s="239"/>
      <c r="AY53" s="185"/>
      <c r="AZ53" s="239"/>
      <c r="BA53" s="185"/>
      <c r="BB53" s="185"/>
      <c r="BC53" s="239"/>
      <c r="BD53" s="239"/>
      <c r="BE53" s="185"/>
      <c r="BF53" s="185"/>
      <c r="BG53" s="239"/>
      <c r="BH53" s="254"/>
      <c r="BI53" s="133">
        <f t="shared" si="4"/>
        <v>0</v>
      </c>
      <c r="BJ53" s="134"/>
      <c r="BK53" s="135">
        <f t="shared" si="5"/>
        <v>0</v>
      </c>
      <c r="BL53" s="136">
        <f t="shared" si="6"/>
        <v>0</v>
      </c>
      <c r="BM53" s="136">
        <f>IF($Y53-SUMIF($BK$10:BL$10,BM$10,$BK53:BL53)&lt;ROUNDDOWN(BI53*BK53*1/2,0),$Y53-SUMIF($BK$10:BL$10,BM$10,$BK53:BL53),ROUNDDOWN(BI53*BK53*1/2,0))</f>
        <v>0</v>
      </c>
      <c r="BN53" s="136">
        <f t="shared" si="7"/>
        <v>0</v>
      </c>
      <c r="BO53" s="137">
        <f t="shared" si="8"/>
        <v>0</v>
      </c>
      <c r="BP53" s="134"/>
      <c r="BQ53" s="135">
        <f t="shared" si="9"/>
        <v>0</v>
      </c>
      <c r="BR53" s="136">
        <f t="shared" si="50"/>
        <v>0</v>
      </c>
      <c r="BS53" s="136">
        <f>IF($Y53-SUMIF($BK$10:BR$10,BS$10,$BK53:BR53)&lt;ROUNDDOWN(BO53*BQ53*1/2,0),$Y53-SUMIF($BK$10:BR$10,BS$10,$BK53:BR53),ROUNDDOWN(BO53*BQ53*1/2,0))</f>
        <v>0</v>
      </c>
      <c r="BT53" s="136">
        <f t="shared" si="11"/>
        <v>0</v>
      </c>
      <c r="BU53" s="137">
        <f t="shared" si="12"/>
        <v>0</v>
      </c>
      <c r="BV53" s="134"/>
      <c r="BW53" s="135">
        <f t="shared" si="13"/>
        <v>0</v>
      </c>
      <c r="BX53" s="136">
        <f t="shared" si="51"/>
        <v>0</v>
      </c>
      <c r="BY53" s="136">
        <f>IF($Y53-SUMIF($BK$10:BX$10,BY$10,$BK53:BX53)&lt;ROUNDDOWN(BU53*BW53*1/2,0),$Y53-SUMIF($BK$10:BX$10,BY$10,$BK53:BX53),ROUNDDOWN(BU53*BW53*1/2,0))</f>
        <v>0</v>
      </c>
      <c r="BZ53" s="136">
        <f t="shared" si="15"/>
        <v>0</v>
      </c>
      <c r="CA53" s="137">
        <f t="shared" si="16"/>
        <v>0</v>
      </c>
      <c r="CB53" s="134"/>
      <c r="CC53" s="135">
        <f t="shared" si="17"/>
        <v>0</v>
      </c>
      <c r="CD53" s="136">
        <f t="shared" si="52"/>
        <v>0</v>
      </c>
      <c r="CE53" s="136">
        <f>IF($Y53-SUMIF($BK$10:CD$10,CE$10,$BK53:CD53)&lt;ROUNDDOWN(CA53*CC53*1/2,0),$Y53-SUMIF($BK$10:CD$10,CE$10,$BK53:CD53),ROUNDDOWN(CA53*CC53*1/2,0))</f>
        <v>0</v>
      </c>
      <c r="CF53" s="136">
        <f t="shared" si="19"/>
        <v>0</v>
      </c>
      <c r="CG53" s="137">
        <f t="shared" si="20"/>
        <v>0</v>
      </c>
      <c r="CH53" s="134"/>
      <c r="CI53" s="135">
        <f t="shared" si="21"/>
        <v>0</v>
      </c>
      <c r="CJ53" s="136">
        <f t="shared" si="55"/>
        <v>0</v>
      </c>
      <c r="CK53" s="136">
        <f>IF($Y53-SUMIF($BK$10:CJ$10,CK$10,$BK53:CJ53)&lt;ROUNDDOWN(CG53*CI53*1/2,0),$Y53-SUMIF($BK$10:CJ$10,CK$10,$BK53:CJ53),ROUNDDOWN(CG53*CI53*1/2,0))</f>
        <v>0</v>
      </c>
      <c r="CL53" s="136">
        <f t="shared" si="23"/>
        <v>0</v>
      </c>
      <c r="CM53" s="138">
        <f t="shared" si="24"/>
        <v>0</v>
      </c>
      <c r="CN53" s="134"/>
      <c r="CO53" s="135">
        <f t="shared" si="25"/>
        <v>0</v>
      </c>
      <c r="CP53" s="136">
        <f t="shared" si="56"/>
        <v>0</v>
      </c>
      <c r="CQ53" s="136">
        <f>IF($Y53-SUMIF($BK$10:CP$10,CQ$10,$BK53:CP53)&lt;ROUNDDOWN(CM53*CO53*1/2,0),$Y53-SUMIF($BK$10:CP$10,CQ$10,$BK53:CP53),ROUNDDOWN(CM53*CO53*1/2,0))</f>
        <v>0</v>
      </c>
      <c r="CR53" s="136">
        <f t="shared" si="27"/>
        <v>0</v>
      </c>
      <c r="CS53" s="138">
        <f t="shared" si="28"/>
        <v>0</v>
      </c>
      <c r="CT53" s="134"/>
      <c r="CU53" s="135">
        <f t="shared" si="29"/>
        <v>0</v>
      </c>
      <c r="CV53" s="136">
        <f t="shared" si="57"/>
        <v>0</v>
      </c>
      <c r="CW53" s="136">
        <f>IF($Y53-SUMIF($BK$10:CV$10,CW$10,$BK53:CV53)&lt;ROUNDDOWN(CS53*CU53*1/2,0),$Y53-SUMIF($BK$10:CV$10,CW$10,$BK53:CV53),ROUNDDOWN(CS53*CU53*1/2,0))</f>
        <v>0</v>
      </c>
      <c r="CX53" s="136">
        <f t="shared" si="31"/>
        <v>0</v>
      </c>
      <c r="CY53" s="138">
        <f t="shared" si="32"/>
        <v>0</v>
      </c>
      <c r="CZ53" s="134"/>
      <c r="DA53" s="135">
        <f t="shared" si="33"/>
        <v>0</v>
      </c>
      <c r="DB53" s="136">
        <f t="shared" si="58"/>
        <v>0</v>
      </c>
      <c r="DC53" s="136">
        <f>IF($Y53-SUMIF($BK$10:DB$10,DC$10,$BK53:DB53)&lt;ROUNDDOWN(CY53*DA53*1/2,0),$Y53-SUMIF($BK$10:DB$10,DC$10,$BK53:DB53),ROUNDDOWN(CY53*DA53*1/2,0))</f>
        <v>0</v>
      </c>
      <c r="DD53" s="136">
        <f t="shared" si="35"/>
        <v>0</v>
      </c>
      <c r="DE53" s="138">
        <f t="shared" si="36"/>
        <v>0</v>
      </c>
      <c r="DF53" s="134"/>
      <c r="DG53" s="135">
        <f t="shared" si="37"/>
        <v>0</v>
      </c>
      <c r="DH53" s="136">
        <f t="shared" si="59"/>
        <v>0</v>
      </c>
      <c r="DI53" s="136">
        <f>IF($Y53-SUMIF($BK$10:DH$10,DI$10,$BK53:DH53)&lt;ROUNDDOWN(DE53*DG53*1/2,0),$Y53-SUMIF($BK$10:DH$10,DI$10,$BK53:DH53),ROUNDDOWN(DE53*DG53*1/2,0))</f>
        <v>0</v>
      </c>
      <c r="DJ53" s="136">
        <f t="shared" si="39"/>
        <v>0</v>
      </c>
      <c r="DK53" s="124">
        <f t="shared" si="53"/>
        <v>0</v>
      </c>
      <c r="DL53" s="124">
        <f t="shared" si="0"/>
        <v>0</v>
      </c>
      <c r="DM53" s="229">
        <f t="shared" si="47"/>
        <v>0</v>
      </c>
      <c r="DO53" s="102" t="str">
        <f t="shared" si="49"/>
        <v/>
      </c>
      <c r="DP53" s="88" t="str">
        <f t="shared" si="42"/>
        <v/>
      </c>
      <c r="DQ53" s="103" t="str">
        <f t="shared" si="54"/>
        <v/>
      </c>
    </row>
    <row r="54" spans="1:121" ht="26.25" hidden="1" customHeight="1">
      <c r="A54" s="110">
        <v>43</v>
      </c>
      <c r="B54" s="186"/>
      <c r="C54" s="186"/>
      <c r="D54" s="186"/>
      <c r="E54" s="186"/>
      <c r="F54" s="186"/>
      <c r="G54" s="186"/>
      <c r="H54" s="186"/>
      <c r="I54" s="187"/>
      <c r="J54" s="187"/>
      <c r="K54" s="187"/>
      <c r="L54" s="187"/>
      <c r="M54" s="188"/>
      <c r="N54" s="189"/>
      <c r="O54" s="120"/>
      <c r="P54" s="120"/>
      <c r="Q54" s="121"/>
      <c r="R54" s="121"/>
      <c r="S54" s="261"/>
      <c r="T54" s="122"/>
      <c r="U54" s="120"/>
      <c r="V54" s="123"/>
      <c r="W54" s="124">
        <f t="shared" si="1"/>
        <v>0</v>
      </c>
      <c r="X54" s="125">
        <v>0</v>
      </c>
      <c r="Y54" s="126">
        <f t="shared" si="44"/>
        <v>0</v>
      </c>
      <c r="Z54" s="123"/>
      <c r="AA54" s="140"/>
      <c r="AB54" s="124">
        <f t="shared" si="45"/>
        <v>0</v>
      </c>
      <c r="AC54" s="184"/>
      <c r="AD54" s="129">
        <f t="shared" si="46"/>
        <v>0</v>
      </c>
      <c r="AE54" s="130">
        <f t="shared" si="3"/>
        <v>0</v>
      </c>
      <c r="AF54" s="131"/>
      <c r="AG54" s="131"/>
      <c r="AH54" s="131"/>
      <c r="AI54" s="131"/>
      <c r="AJ54" s="131"/>
      <c r="AK54" s="131"/>
      <c r="AL54" s="123"/>
      <c r="AM54" s="124" cm="1">
        <f t="array" ref="AM54">IFERROR(ROUND(_xlfn.IFS($U54="Ａ重油",AL54*1,$U54="灯油",AL54*0.939,$U54="ＬＰガス",AL54*1.299,$U54="ＬＮＧ",AL54*1.56),1),0)</f>
        <v>0</v>
      </c>
      <c r="AN54" s="123"/>
      <c r="AO54" s="124" cm="1">
        <f t="array" ref="AO54">IFERROR(ROUND(_xlfn.IFS($U54="Ａ重油",AN54*1,$U54="灯油",AN54*0.939,$U54="ＬＰガス",AN54*1.299,$U54="ＬＮＧ",AN54*1.56),1),0)</f>
        <v>0</v>
      </c>
      <c r="AP54" s="123"/>
      <c r="AQ54" s="123"/>
      <c r="AR54" s="132"/>
      <c r="AS54" s="181"/>
      <c r="AT54" s="185"/>
      <c r="AU54" s="239"/>
      <c r="AV54" s="185"/>
      <c r="AW54" s="185"/>
      <c r="AX54" s="239"/>
      <c r="AY54" s="185"/>
      <c r="AZ54" s="239"/>
      <c r="BA54" s="185"/>
      <c r="BB54" s="185"/>
      <c r="BC54" s="239"/>
      <c r="BD54" s="239"/>
      <c r="BE54" s="185"/>
      <c r="BF54" s="185"/>
      <c r="BG54" s="239"/>
      <c r="BH54" s="254"/>
      <c r="BI54" s="133">
        <f t="shared" si="4"/>
        <v>0</v>
      </c>
      <c r="BJ54" s="134"/>
      <c r="BK54" s="135">
        <f t="shared" si="5"/>
        <v>0</v>
      </c>
      <c r="BL54" s="136">
        <f t="shared" si="6"/>
        <v>0</v>
      </c>
      <c r="BM54" s="136">
        <f>IF($Y54-SUMIF($BK$10:BL$10,BM$10,$BK54:BL54)&lt;ROUNDDOWN(BI54*BK54*1/2,0),$Y54-SUMIF($BK$10:BL$10,BM$10,$BK54:BL54),ROUNDDOWN(BI54*BK54*1/2,0))</f>
        <v>0</v>
      </c>
      <c r="BN54" s="136">
        <f t="shared" si="7"/>
        <v>0</v>
      </c>
      <c r="BO54" s="137">
        <f t="shared" si="8"/>
        <v>0</v>
      </c>
      <c r="BP54" s="134"/>
      <c r="BQ54" s="135">
        <f t="shared" si="9"/>
        <v>0</v>
      </c>
      <c r="BR54" s="136">
        <f t="shared" si="50"/>
        <v>0</v>
      </c>
      <c r="BS54" s="136">
        <f>IF($Y54-SUMIF($BK$10:BR$10,BS$10,$BK54:BR54)&lt;ROUNDDOWN(BO54*BQ54*1/2,0),$Y54-SUMIF($BK$10:BR$10,BS$10,$BK54:BR54),ROUNDDOWN(BO54*BQ54*1/2,0))</f>
        <v>0</v>
      </c>
      <c r="BT54" s="136">
        <f t="shared" si="11"/>
        <v>0</v>
      </c>
      <c r="BU54" s="137">
        <f t="shared" si="12"/>
        <v>0</v>
      </c>
      <c r="BV54" s="134"/>
      <c r="BW54" s="135">
        <f t="shared" si="13"/>
        <v>0</v>
      </c>
      <c r="BX54" s="136">
        <f t="shared" si="51"/>
        <v>0</v>
      </c>
      <c r="BY54" s="136">
        <f>IF($Y54-SUMIF($BK$10:BX$10,BY$10,$BK54:BX54)&lt;ROUNDDOWN(BU54*BW54*1/2,0),$Y54-SUMIF($BK$10:BX$10,BY$10,$BK54:BX54),ROUNDDOWN(BU54*BW54*1/2,0))</f>
        <v>0</v>
      </c>
      <c r="BZ54" s="136">
        <f t="shared" si="15"/>
        <v>0</v>
      </c>
      <c r="CA54" s="137">
        <f t="shared" si="16"/>
        <v>0</v>
      </c>
      <c r="CB54" s="134"/>
      <c r="CC54" s="135">
        <f t="shared" si="17"/>
        <v>0</v>
      </c>
      <c r="CD54" s="136">
        <f t="shared" si="52"/>
        <v>0</v>
      </c>
      <c r="CE54" s="136">
        <f>IF($Y54-SUMIF($BK$10:CD$10,CE$10,$BK54:CD54)&lt;ROUNDDOWN(CA54*CC54*1/2,0),$Y54-SUMIF($BK$10:CD$10,CE$10,$BK54:CD54),ROUNDDOWN(CA54*CC54*1/2,0))</f>
        <v>0</v>
      </c>
      <c r="CF54" s="136">
        <f t="shared" si="19"/>
        <v>0</v>
      </c>
      <c r="CG54" s="137">
        <f t="shared" si="20"/>
        <v>0</v>
      </c>
      <c r="CH54" s="134"/>
      <c r="CI54" s="135">
        <f t="shared" si="21"/>
        <v>0</v>
      </c>
      <c r="CJ54" s="136">
        <f t="shared" si="55"/>
        <v>0</v>
      </c>
      <c r="CK54" s="136">
        <f>IF($Y54-SUMIF($BK$10:CJ$10,CK$10,$BK54:CJ54)&lt;ROUNDDOWN(CG54*CI54*1/2,0),$Y54-SUMIF($BK$10:CJ$10,CK$10,$BK54:CJ54),ROUNDDOWN(CG54*CI54*1/2,0))</f>
        <v>0</v>
      </c>
      <c r="CL54" s="136">
        <f t="shared" si="23"/>
        <v>0</v>
      </c>
      <c r="CM54" s="138">
        <f t="shared" si="24"/>
        <v>0</v>
      </c>
      <c r="CN54" s="134"/>
      <c r="CO54" s="135">
        <f t="shared" si="25"/>
        <v>0</v>
      </c>
      <c r="CP54" s="136">
        <f t="shared" si="56"/>
        <v>0</v>
      </c>
      <c r="CQ54" s="136">
        <f>IF($Y54-SUMIF($BK$10:CP$10,CQ$10,$BK54:CP54)&lt;ROUNDDOWN(CM54*CO54*1/2,0),$Y54-SUMIF($BK$10:CP$10,CQ$10,$BK54:CP54),ROUNDDOWN(CM54*CO54*1/2,0))</f>
        <v>0</v>
      </c>
      <c r="CR54" s="136">
        <f t="shared" si="27"/>
        <v>0</v>
      </c>
      <c r="CS54" s="138">
        <f t="shared" si="28"/>
        <v>0</v>
      </c>
      <c r="CT54" s="134"/>
      <c r="CU54" s="135">
        <f t="shared" si="29"/>
        <v>0</v>
      </c>
      <c r="CV54" s="136">
        <f t="shared" si="57"/>
        <v>0</v>
      </c>
      <c r="CW54" s="136">
        <f>IF($Y54-SUMIF($BK$10:CV$10,CW$10,$BK54:CV54)&lt;ROUNDDOWN(CS54*CU54*1/2,0),$Y54-SUMIF($BK$10:CV$10,CW$10,$BK54:CV54),ROUNDDOWN(CS54*CU54*1/2,0))</f>
        <v>0</v>
      </c>
      <c r="CX54" s="136">
        <f t="shared" si="31"/>
        <v>0</v>
      </c>
      <c r="CY54" s="138">
        <f t="shared" si="32"/>
        <v>0</v>
      </c>
      <c r="CZ54" s="134"/>
      <c r="DA54" s="135">
        <f t="shared" si="33"/>
        <v>0</v>
      </c>
      <c r="DB54" s="136">
        <f t="shared" si="58"/>
        <v>0</v>
      </c>
      <c r="DC54" s="136">
        <f>IF($Y54-SUMIF($BK$10:DB$10,DC$10,$BK54:DB54)&lt;ROUNDDOWN(CY54*DA54*1/2,0),$Y54-SUMIF($BK$10:DB$10,DC$10,$BK54:DB54),ROUNDDOWN(CY54*DA54*1/2,0))</f>
        <v>0</v>
      </c>
      <c r="DD54" s="136">
        <f t="shared" si="35"/>
        <v>0</v>
      </c>
      <c r="DE54" s="138">
        <f t="shared" si="36"/>
        <v>0</v>
      </c>
      <c r="DF54" s="134"/>
      <c r="DG54" s="135">
        <f t="shared" si="37"/>
        <v>0</v>
      </c>
      <c r="DH54" s="136">
        <f t="shared" si="59"/>
        <v>0</v>
      </c>
      <c r="DI54" s="136">
        <f>IF($Y54-SUMIF($BK$10:DH$10,DI$10,$BK54:DH54)&lt;ROUNDDOWN(DE54*DG54*1/2,0),$Y54-SUMIF($BK$10:DH$10,DI$10,$BK54:DH54),ROUNDDOWN(DE54*DG54*1/2,0))</f>
        <v>0</v>
      </c>
      <c r="DJ54" s="136">
        <f t="shared" si="39"/>
        <v>0</v>
      </c>
      <c r="DK54" s="124">
        <f t="shared" si="53"/>
        <v>0</v>
      </c>
      <c r="DL54" s="124">
        <f t="shared" si="0"/>
        <v>0</v>
      </c>
      <c r="DM54" s="229">
        <f t="shared" si="47"/>
        <v>0</v>
      </c>
      <c r="DO54" s="102" t="str">
        <f t="shared" si="49"/>
        <v/>
      </c>
      <c r="DP54" s="88" t="str">
        <f t="shared" si="42"/>
        <v/>
      </c>
      <c r="DQ54" s="103" t="str">
        <f t="shared" si="54"/>
        <v/>
      </c>
    </row>
    <row r="55" spans="1:121" ht="26.25" hidden="1" customHeight="1">
      <c r="A55" s="110">
        <v>44</v>
      </c>
      <c r="B55" s="186"/>
      <c r="C55" s="186"/>
      <c r="D55" s="186"/>
      <c r="E55" s="186"/>
      <c r="F55" s="186"/>
      <c r="G55" s="186"/>
      <c r="H55" s="186"/>
      <c r="I55" s="187"/>
      <c r="J55" s="187"/>
      <c r="K55" s="187"/>
      <c r="L55" s="187"/>
      <c r="M55" s="188"/>
      <c r="N55" s="189"/>
      <c r="O55" s="120"/>
      <c r="P55" s="120"/>
      <c r="Q55" s="121"/>
      <c r="R55" s="121"/>
      <c r="S55" s="261"/>
      <c r="T55" s="122"/>
      <c r="U55" s="120"/>
      <c r="V55" s="123"/>
      <c r="W55" s="124">
        <f t="shared" si="1"/>
        <v>0</v>
      </c>
      <c r="X55" s="125">
        <v>0</v>
      </c>
      <c r="Y55" s="126">
        <f t="shared" si="44"/>
        <v>0</v>
      </c>
      <c r="Z55" s="123"/>
      <c r="AA55" s="140"/>
      <c r="AB55" s="124">
        <f t="shared" si="45"/>
        <v>0</v>
      </c>
      <c r="AC55" s="184"/>
      <c r="AD55" s="129">
        <f t="shared" si="46"/>
        <v>0</v>
      </c>
      <c r="AE55" s="130">
        <f t="shared" si="3"/>
        <v>0</v>
      </c>
      <c r="AF55" s="131"/>
      <c r="AG55" s="131"/>
      <c r="AH55" s="131"/>
      <c r="AI55" s="131"/>
      <c r="AJ55" s="131"/>
      <c r="AK55" s="131"/>
      <c r="AL55" s="123"/>
      <c r="AM55" s="124" cm="1">
        <f t="array" ref="AM55">IFERROR(ROUND(_xlfn.IFS($U55="Ａ重油",AL55*1,$U55="灯油",AL55*0.939,$U55="ＬＰガス",AL55*1.299,$U55="ＬＮＧ",AL55*1.56),1),0)</f>
        <v>0</v>
      </c>
      <c r="AN55" s="123"/>
      <c r="AO55" s="124" cm="1">
        <f t="array" ref="AO55">IFERROR(ROUND(_xlfn.IFS($U55="Ａ重油",AN55*1,$U55="灯油",AN55*0.939,$U55="ＬＰガス",AN55*1.299,$U55="ＬＮＧ",AN55*1.56),1),0)</f>
        <v>0</v>
      </c>
      <c r="AP55" s="123"/>
      <c r="AQ55" s="123"/>
      <c r="AR55" s="132"/>
      <c r="AS55" s="181"/>
      <c r="AT55" s="185"/>
      <c r="AU55" s="239"/>
      <c r="AV55" s="185"/>
      <c r="AW55" s="185"/>
      <c r="AX55" s="239"/>
      <c r="AY55" s="185"/>
      <c r="AZ55" s="239"/>
      <c r="BA55" s="185"/>
      <c r="BB55" s="185"/>
      <c r="BC55" s="239"/>
      <c r="BD55" s="239"/>
      <c r="BE55" s="185"/>
      <c r="BF55" s="185"/>
      <c r="BG55" s="239"/>
      <c r="BH55" s="254"/>
      <c r="BI55" s="133">
        <f t="shared" si="4"/>
        <v>0</v>
      </c>
      <c r="BJ55" s="134"/>
      <c r="BK55" s="135">
        <f t="shared" si="5"/>
        <v>0</v>
      </c>
      <c r="BL55" s="136">
        <f t="shared" si="6"/>
        <v>0</v>
      </c>
      <c r="BM55" s="136">
        <f>IF($Y55-SUMIF($BK$10:BL$10,BM$10,$BK55:BL55)&lt;ROUNDDOWN(BI55*BK55*1/2,0),$Y55-SUMIF($BK$10:BL$10,BM$10,$BK55:BL55),ROUNDDOWN(BI55*BK55*1/2,0))</f>
        <v>0</v>
      </c>
      <c r="BN55" s="136">
        <f t="shared" si="7"/>
        <v>0</v>
      </c>
      <c r="BO55" s="137">
        <f t="shared" si="8"/>
        <v>0</v>
      </c>
      <c r="BP55" s="134"/>
      <c r="BQ55" s="135">
        <f t="shared" si="9"/>
        <v>0</v>
      </c>
      <c r="BR55" s="136">
        <f t="shared" si="50"/>
        <v>0</v>
      </c>
      <c r="BS55" s="136">
        <f>IF($Y55-SUMIF($BK$10:BR$10,BS$10,$BK55:BR55)&lt;ROUNDDOWN(BO55*BQ55*1/2,0),$Y55-SUMIF($BK$10:BR$10,BS$10,$BK55:BR55),ROUNDDOWN(BO55*BQ55*1/2,0))</f>
        <v>0</v>
      </c>
      <c r="BT55" s="136">
        <f t="shared" si="11"/>
        <v>0</v>
      </c>
      <c r="BU55" s="137">
        <f t="shared" si="12"/>
        <v>0</v>
      </c>
      <c r="BV55" s="134"/>
      <c r="BW55" s="135">
        <f t="shared" si="13"/>
        <v>0</v>
      </c>
      <c r="BX55" s="136">
        <f t="shared" si="51"/>
        <v>0</v>
      </c>
      <c r="BY55" s="136">
        <f>IF($Y55-SUMIF($BK$10:BX$10,BY$10,$BK55:BX55)&lt;ROUNDDOWN(BU55*BW55*1/2,0),$Y55-SUMIF($BK$10:BX$10,BY$10,$BK55:BX55),ROUNDDOWN(BU55*BW55*1/2,0))</f>
        <v>0</v>
      </c>
      <c r="BZ55" s="136">
        <f t="shared" si="15"/>
        <v>0</v>
      </c>
      <c r="CA55" s="137">
        <f t="shared" si="16"/>
        <v>0</v>
      </c>
      <c r="CB55" s="134"/>
      <c r="CC55" s="135">
        <f t="shared" si="17"/>
        <v>0</v>
      </c>
      <c r="CD55" s="136">
        <f t="shared" si="52"/>
        <v>0</v>
      </c>
      <c r="CE55" s="136">
        <f>IF($Y55-SUMIF($BK$10:CD$10,CE$10,$BK55:CD55)&lt;ROUNDDOWN(CA55*CC55*1/2,0),$Y55-SUMIF($BK$10:CD$10,CE$10,$BK55:CD55),ROUNDDOWN(CA55*CC55*1/2,0))</f>
        <v>0</v>
      </c>
      <c r="CF55" s="136">
        <f t="shared" si="19"/>
        <v>0</v>
      </c>
      <c r="CG55" s="137">
        <f t="shared" si="20"/>
        <v>0</v>
      </c>
      <c r="CH55" s="134"/>
      <c r="CI55" s="135">
        <f t="shared" si="21"/>
        <v>0</v>
      </c>
      <c r="CJ55" s="136">
        <f t="shared" si="55"/>
        <v>0</v>
      </c>
      <c r="CK55" s="136">
        <f>IF($Y55-SUMIF($BK$10:CJ$10,CK$10,$BK55:CJ55)&lt;ROUNDDOWN(CG55*CI55*1/2,0),$Y55-SUMIF($BK$10:CJ$10,CK$10,$BK55:CJ55),ROUNDDOWN(CG55*CI55*1/2,0))</f>
        <v>0</v>
      </c>
      <c r="CL55" s="136">
        <f t="shared" si="23"/>
        <v>0</v>
      </c>
      <c r="CM55" s="138">
        <f t="shared" si="24"/>
        <v>0</v>
      </c>
      <c r="CN55" s="134"/>
      <c r="CO55" s="135">
        <f t="shared" si="25"/>
        <v>0</v>
      </c>
      <c r="CP55" s="136">
        <f t="shared" si="56"/>
        <v>0</v>
      </c>
      <c r="CQ55" s="136">
        <f>IF($Y55-SUMIF($BK$10:CP$10,CQ$10,$BK55:CP55)&lt;ROUNDDOWN(CM55*CO55*1/2,0),$Y55-SUMIF($BK$10:CP$10,CQ$10,$BK55:CP55),ROUNDDOWN(CM55*CO55*1/2,0))</f>
        <v>0</v>
      </c>
      <c r="CR55" s="136">
        <f t="shared" si="27"/>
        <v>0</v>
      </c>
      <c r="CS55" s="138">
        <f t="shared" si="28"/>
        <v>0</v>
      </c>
      <c r="CT55" s="134"/>
      <c r="CU55" s="135">
        <f t="shared" si="29"/>
        <v>0</v>
      </c>
      <c r="CV55" s="136">
        <f t="shared" si="57"/>
        <v>0</v>
      </c>
      <c r="CW55" s="136">
        <f>IF($Y55-SUMIF($BK$10:CV$10,CW$10,$BK55:CV55)&lt;ROUNDDOWN(CS55*CU55*1/2,0),$Y55-SUMIF($BK$10:CV$10,CW$10,$BK55:CV55),ROUNDDOWN(CS55*CU55*1/2,0))</f>
        <v>0</v>
      </c>
      <c r="CX55" s="136">
        <f t="shared" si="31"/>
        <v>0</v>
      </c>
      <c r="CY55" s="138">
        <f t="shared" si="32"/>
        <v>0</v>
      </c>
      <c r="CZ55" s="134"/>
      <c r="DA55" s="135">
        <f t="shared" si="33"/>
        <v>0</v>
      </c>
      <c r="DB55" s="136">
        <f t="shared" si="58"/>
        <v>0</v>
      </c>
      <c r="DC55" s="136">
        <f>IF($Y55-SUMIF($BK$10:DB$10,DC$10,$BK55:DB55)&lt;ROUNDDOWN(CY55*DA55*1/2,0),$Y55-SUMIF($BK$10:DB$10,DC$10,$BK55:DB55),ROUNDDOWN(CY55*DA55*1/2,0))</f>
        <v>0</v>
      </c>
      <c r="DD55" s="136">
        <f t="shared" si="35"/>
        <v>0</v>
      </c>
      <c r="DE55" s="138">
        <f t="shared" si="36"/>
        <v>0</v>
      </c>
      <c r="DF55" s="134"/>
      <c r="DG55" s="135">
        <f t="shared" si="37"/>
        <v>0</v>
      </c>
      <c r="DH55" s="136">
        <f t="shared" si="59"/>
        <v>0</v>
      </c>
      <c r="DI55" s="136">
        <f>IF($Y55-SUMIF($BK$10:DH$10,DI$10,$BK55:DH55)&lt;ROUNDDOWN(DE55*DG55*1/2,0),$Y55-SUMIF($BK$10:DH$10,DI$10,$BK55:DH55),ROUNDDOWN(DE55*DG55*1/2,0))</f>
        <v>0</v>
      </c>
      <c r="DJ55" s="136">
        <f t="shared" si="39"/>
        <v>0</v>
      </c>
      <c r="DK55" s="124">
        <f t="shared" si="53"/>
        <v>0</v>
      </c>
      <c r="DL55" s="124">
        <f t="shared" si="0"/>
        <v>0</v>
      </c>
      <c r="DM55" s="229">
        <f t="shared" si="47"/>
        <v>0</v>
      </c>
      <c r="DO55" s="102" t="str">
        <f t="shared" si="49"/>
        <v/>
      </c>
      <c r="DP55" s="88" t="str">
        <f t="shared" si="42"/>
        <v/>
      </c>
      <c r="DQ55" s="103" t="str">
        <f t="shared" si="54"/>
        <v/>
      </c>
    </row>
    <row r="56" spans="1:121" ht="26.25" hidden="1" customHeight="1">
      <c r="A56" s="110">
        <v>45</v>
      </c>
      <c r="B56" s="186"/>
      <c r="C56" s="186"/>
      <c r="D56" s="186"/>
      <c r="E56" s="186"/>
      <c r="F56" s="186"/>
      <c r="G56" s="186"/>
      <c r="H56" s="186"/>
      <c r="I56" s="187"/>
      <c r="J56" s="187"/>
      <c r="K56" s="187"/>
      <c r="L56" s="187"/>
      <c r="M56" s="188"/>
      <c r="N56" s="189"/>
      <c r="O56" s="120"/>
      <c r="P56" s="120"/>
      <c r="Q56" s="121"/>
      <c r="R56" s="121"/>
      <c r="S56" s="261"/>
      <c r="T56" s="122"/>
      <c r="U56" s="120"/>
      <c r="V56" s="123"/>
      <c r="W56" s="124">
        <f t="shared" si="1"/>
        <v>0</v>
      </c>
      <c r="X56" s="125">
        <v>0</v>
      </c>
      <c r="Y56" s="126">
        <f t="shared" si="44"/>
        <v>0</v>
      </c>
      <c r="Z56" s="123"/>
      <c r="AA56" s="140"/>
      <c r="AB56" s="124">
        <f t="shared" si="45"/>
        <v>0</v>
      </c>
      <c r="AC56" s="184"/>
      <c r="AD56" s="129">
        <f t="shared" si="46"/>
        <v>0</v>
      </c>
      <c r="AE56" s="130">
        <f t="shared" si="3"/>
        <v>0</v>
      </c>
      <c r="AF56" s="131"/>
      <c r="AG56" s="131"/>
      <c r="AH56" s="131"/>
      <c r="AI56" s="131"/>
      <c r="AJ56" s="131"/>
      <c r="AK56" s="131"/>
      <c r="AL56" s="123"/>
      <c r="AM56" s="124" cm="1">
        <f t="array" ref="AM56">IFERROR(ROUND(_xlfn.IFS($U56="Ａ重油",AL56*1,$U56="灯油",AL56*0.939,$U56="ＬＰガス",AL56*1.299,$U56="ＬＮＧ",AL56*1.56),1),0)</f>
        <v>0</v>
      </c>
      <c r="AN56" s="123"/>
      <c r="AO56" s="124" cm="1">
        <f t="array" ref="AO56">IFERROR(ROUND(_xlfn.IFS($U56="Ａ重油",AN56*1,$U56="灯油",AN56*0.939,$U56="ＬＰガス",AN56*1.299,$U56="ＬＮＧ",AN56*1.56),1),0)</f>
        <v>0</v>
      </c>
      <c r="AP56" s="123"/>
      <c r="AQ56" s="123"/>
      <c r="AR56" s="132"/>
      <c r="AS56" s="181"/>
      <c r="AT56" s="185"/>
      <c r="AU56" s="239"/>
      <c r="AV56" s="185"/>
      <c r="AW56" s="185"/>
      <c r="AX56" s="239"/>
      <c r="AY56" s="185"/>
      <c r="AZ56" s="239"/>
      <c r="BA56" s="185"/>
      <c r="BB56" s="185"/>
      <c r="BC56" s="239"/>
      <c r="BD56" s="239"/>
      <c r="BE56" s="185"/>
      <c r="BF56" s="185"/>
      <c r="BG56" s="239"/>
      <c r="BH56" s="254"/>
      <c r="BI56" s="133">
        <f t="shared" si="4"/>
        <v>0</v>
      </c>
      <c r="BJ56" s="134"/>
      <c r="BK56" s="135">
        <f t="shared" si="5"/>
        <v>0</v>
      </c>
      <c r="BL56" s="136">
        <f t="shared" si="6"/>
        <v>0</v>
      </c>
      <c r="BM56" s="136">
        <f>IF($Y56-SUMIF($BK$10:BL$10,BM$10,$BK56:BL56)&lt;ROUNDDOWN(BI56*BK56*1/2,0),$Y56-SUMIF($BK$10:BL$10,BM$10,$BK56:BL56),ROUNDDOWN(BI56*BK56*1/2,0))</f>
        <v>0</v>
      </c>
      <c r="BN56" s="136">
        <f t="shared" si="7"/>
        <v>0</v>
      </c>
      <c r="BO56" s="137">
        <f t="shared" si="8"/>
        <v>0</v>
      </c>
      <c r="BP56" s="134"/>
      <c r="BQ56" s="135">
        <f t="shared" si="9"/>
        <v>0</v>
      </c>
      <c r="BR56" s="136">
        <f t="shared" si="50"/>
        <v>0</v>
      </c>
      <c r="BS56" s="136">
        <f>IF($Y56-SUMIF($BK$10:BR$10,BS$10,$BK56:BR56)&lt;ROUNDDOWN(BO56*BQ56*1/2,0),$Y56-SUMIF($BK$10:BR$10,BS$10,$BK56:BR56),ROUNDDOWN(BO56*BQ56*1/2,0))</f>
        <v>0</v>
      </c>
      <c r="BT56" s="136">
        <f t="shared" si="11"/>
        <v>0</v>
      </c>
      <c r="BU56" s="137">
        <f t="shared" si="12"/>
        <v>0</v>
      </c>
      <c r="BV56" s="134"/>
      <c r="BW56" s="135">
        <f t="shared" si="13"/>
        <v>0</v>
      </c>
      <c r="BX56" s="136">
        <f t="shared" si="51"/>
        <v>0</v>
      </c>
      <c r="BY56" s="136">
        <f>IF($Y56-SUMIF($BK$10:BX$10,BY$10,$BK56:BX56)&lt;ROUNDDOWN(BU56*BW56*1/2,0),$Y56-SUMIF($BK$10:BX$10,BY$10,$BK56:BX56),ROUNDDOWN(BU56*BW56*1/2,0))</f>
        <v>0</v>
      </c>
      <c r="BZ56" s="136">
        <f t="shared" si="15"/>
        <v>0</v>
      </c>
      <c r="CA56" s="137">
        <f t="shared" si="16"/>
        <v>0</v>
      </c>
      <c r="CB56" s="134"/>
      <c r="CC56" s="135">
        <f t="shared" si="17"/>
        <v>0</v>
      </c>
      <c r="CD56" s="136">
        <f t="shared" si="52"/>
        <v>0</v>
      </c>
      <c r="CE56" s="136">
        <f>IF($Y56-SUMIF($BK$10:CD$10,CE$10,$BK56:CD56)&lt;ROUNDDOWN(CA56*CC56*1/2,0),$Y56-SUMIF($BK$10:CD$10,CE$10,$BK56:CD56),ROUNDDOWN(CA56*CC56*1/2,0))</f>
        <v>0</v>
      </c>
      <c r="CF56" s="136">
        <f t="shared" si="19"/>
        <v>0</v>
      </c>
      <c r="CG56" s="137">
        <f t="shared" si="20"/>
        <v>0</v>
      </c>
      <c r="CH56" s="134"/>
      <c r="CI56" s="135">
        <f t="shared" si="21"/>
        <v>0</v>
      </c>
      <c r="CJ56" s="136">
        <f t="shared" si="55"/>
        <v>0</v>
      </c>
      <c r="CK56" s="136">
        <f>IF($Y56-SUMIF($BK$10:CJ$10,CK$10,$BK56:CJ56)&lt;ROUNDDOWN(CG56*CI56*1/2,0),$Y56-SUMIF($BK$10:CJ$10,CK$10,$BK56:CJ56),ROUNDDOWN(CG56*CI56*1/2,0))</f>
        <v>0</v>
      </c>
      <c r="CL56" s="136">
        <f t="shared" si="23"/>
        <v>0</v>
      </c>
      <c r="CM56" s="138">
        <f t="shared" si="24"/>
        <v>0</v>
      </c>
      <c r="CN56" s="134"/>
      <c r="CO56" s="135">
        <f t="shared" si="25"/>
        <v>0</v>
      </c>
      <c r="CP56" s="136">
        <f t="shared" si="56"/>
        <v>0</v>
      </c>
      <c r="CQ56" s="136">
        <f>IF($Y56-SUMIF($BK$10:CP$10,CQ$10,$BK56:CP56)&lt;ROUNDDOWN(CM56*CO56*1/2,0),$Y56-SUMIF($BK$10:CP$10,CQ$10,$BK56:CP56),ROUNDDOWN(CM56*CO56*1/2,0))</f>
        <v>0</v>
      </c>
      <c r="CR56" s="136">
        <f t="shared" si="27"/>
        <v>0</v>
      </c>
      <c r="CS56" s="138">
        <f t="shared" si="28"/>
        <v>0</v>
      </c>
      <c r="CT56" s="134"/>
      <c r="CU56" s="135">
        <f t="shared" si="29"/>
        <v>0</v>
      </c>
      <c r="CV56" s="136">
        <f t="shared" si="57"/>
        <v>0</v>
      </c>
      <c r="CW56" s="136">
        <f>IF($Y56-SUMIF($BK$10:CV$10,CW$10,$BK56:CV56)&lt;ROUNDDOWN(CS56*CU56*1/2,0),$Y56-SUMIF($BK$10:CV$10,CW$10,$BK56:CV56),ROUNDDOWN(CS56*CU56*1/2,0))</f>
        <v>0</v>
      </c>
      <c r="CX56" s="136">
        <f t="shared" si="31"/>
        <v>0</v>
      </c>
      <c r="CY56" s="138">
        <f t="shared" si="32"/>
        <v>0</v>
      </c>
      <c r="CZ56" s="134"/>
      <c r="DA56" s="135">
        <f t="shared" si="33"/>
        <v>0</v>
      </c>
      <c r="DB56" s="136">
        <f t="shared" si="58"/>
        <v>0</v>
      </c>
      <c r="DC56" s="136">
        <f>IF($Y56-SUMIF($BK$10:DB$10,DC$10,$BK56:DB56)&lt;ROUNDDOWN(CY56*DA56*1/2,0),$Y56-SUMIF($BK$10:DB$10,DC$10,$BK56:DB56),ROUNDDOWN(CY56*DA56*1/2,0))</f>
        <v>0</v>
      </c>
      <c r="DD56" s="136">
        <f t="shared" si="35"/>
        <v>0</v>
      </c>
      <c r="DE56" s="138">
        <f t="shared" si="36"/>
        <v>0</v>
      </c>
      <c r="DF56" s="134"/>
      <c r="DG56" s="135">
        <f t="shared" si="37"/>
        <v>0</v>
      </c>
      <c r="DH56" s="136">
        <f t="shared" si="59"/>
        <v>0</v>
      </c>
      <c r="DI56" s="136">
        <f>IF($Y56-SUMIF($BK$10:DH$10,DI$10,$BK56:DH56)&lt;ROUNDDOWN(DE56*DG56*1/2,0),$Y56-SUMIF($BK$10:DH$10,DI$10,$BK56:DH56),ROUNDDOWN(DE56*DG56*1/2,0))</f>
        <v>0</v>
      </c>
      <c r="DJ56" s="136">
        <f t="shared" si="39"/>
        <v>0</v>
      </c>
      <c r="DK56" s="124">
        <f t="shared" si="53"/>
        <v>0</v>
      </c>
      <c r="DL56" s="124">
        <f t="shared" si="0"/>
        <v>0</v>
      </c>
      <c r="DM56" s="229">
        <f t="shared" si="47"/>
        <v>0</v>
      </c>
      <c r="DO56" s="102" t="str">
        <f t="shared" si="49"/>
        <v/>
      </c>
      <c r="DP56" s="88" t="str">
        <f t="shared" si="42"/>
        <v/>
      </c>
      <c r="DQ56" s="103" t="str">
        <f t="shared" si="54"/>
        <v/>
      </c>
    </row>
    <row r="57" spans="1:121" ht="26.25" hidden="1" customHeight="1">
      <c r="A57" s="110">
        <v>46</v>
      </c>
      <c r="B57" s="186"/>
      <c r="C57" s="186"/>
      <c r="D57" s="186"/>
      <c r="E57" s="186"/>
      <c r="F57" s="186"/>
      <c r="G57" s="186"/>
      <c r="H57" s="186"/>
      <c r="I57" s="187"/>
      <c r="J57" s="187"/>
      <c r="K57" s="187"/>
      <c r="L57" s="187"/>
      <c r="M57" s="188"/>
      <c r="N57" s="189"/>
      <c r="O57" s="120"/>
      <c r="P57" s="120"/>
      <c r="Q57" s="121"/>
      <c r="R57" s="121"/>
      <c r="S57" s="261"/>
      <c r="T57" s="122"/>
      <c r="U57" s="120"/>
      <c r="V57" s="123"/>
      <c r="W57" s="124">
        <f t="shared" si="1"/>
        <v>0</v>
      </c>
      <c r="X57" s="125">
        <v>0</v>
      </c>
      <c r="Y57" s="126">
        <f t="shared" si="44"/>
        <v>0</v>
      </c>
      <c r="Z57" s="123"/>
      <c r="AA57" s="140"/>
      <c r="AB57" s="124">
        <f t="shared" si="45"/>
        <v>0</v>
      </c>
      <c r="AC57" s="184"/>
      <c r="AD57" s="129">
        <f t="shared" si="46"/>
        <v>0</v>
      </c>
      <c r="AE57" s="130">
        <f t="shared" si="3"/>
        <v>0</v>
      </c>
      <c r="AF57" s="131"/>
      <c r="AG57" s="131"/>
      <c r="AH57" s="131"/>
      <c r="AI57" s="131"/>
      <c r="AJ57" s="131"/>
      <c r="AK57" s="131"/>
      <c r="AL57" s="123"/>
      <c r="AM57" s="124" cm="1">
        <f t="array" ref="AM57">IFERROR(ROUND(_xlfn.IFS($U57="Ａ重油",AL57*1,$U57="灯油",AL57*0.939,$U57="ＬＰガス",AL57*1.299,$U57="ＬＮＧ",AL57*1.56),1),0)</f>
        <v>0</v>
      </c>
      <c r="AN57" s="123"/>
      <c r="AO57" s="124" cm="1">
        <f t="array" ref="AO57">IFERROR(ROUND(_xlfn.IFS($U57="Ａ重油",AN57*1,$U57="灯油",AN57*0.939,$U57="ＬＰガス",AN57*1.299,$U57="ＬＮＧ",AN57*1.56),1),0)</f>
        <v>0</v>
      </c>
      <c r="AP57" s="123"/>
      <c r="AQ57" s="123"/>
      <c r="AR57" s="132"/>
      <c r="AS57" s="181"/>
      <c r="AT57" s="185"/>
      <c r="AU57" s="239"/>
      <c r="AV57" s="185"/>
      <c r="AW57" s="185"/>
      <c r="AX57" s="239"/>
      <c r="AY57" s="185"/>
      <c r="AZ57" s="239"/>
      <c r="BA57" s="185"/>
      <c r="BB57" s="185"/>
      <c r="BC57" s="239"/>
      <c r="BD57" s="239"/>
      <c r="BE57" s="185"/>
      <c r="BF57" s="185"/>
      <c r="BG57" s="239"/>
      <c r="BH57" s="254"/>
      <c r="BI57" s="133">
        <f t="shared" si="4"/>
        <v>0</v>
      </c>
      <c r="BJ57" s="134"/>
      <c r="BK57" s="135">
        <f t="shared" si="5"/>
        <v>0</v>
      </c>
      <c r="BL57" s="136">
        <f t="shared" si="6"/>
        <v>0</v>
      </c>
      <c r="BM57" s="136">
        <f>IF($Y57-SUMIF($BK$10:BL$10,BM$10,$BK57:BL57)&lt;ROUNDDOWN(BI57*BK57*1/2,0),$Y57-SUMIF($BK$10:BL$10,BM$10,$BK57:BL57),ROUNDDOWN(BI57*BK57*1/2,0))</f>
        <v>0</v>
      </c>
      <c r="BN57" s="136">
        <f t="shared" si="7"/>
        <v>0</v>
      </c>
      <c r="BO57" s="137">
        <f t="shared" si="8"/>
        <v>0</v>
      </c>
      <c r="BP57" s="134"/>
      <c r="BQ57" s="135">
        <f t="shared" si="9"/>
        <v>0</v>
      </c>
      <c r="BR57" s="136">
        <f t="shared" si="50"/>
        <v>0</v>
      </c>
      <c r="BS57" s="136">
        <f>IF($Y57-SUMIF($BK$10:BR$10,BS$10,$BK57:BR57)&lt;ROUNDDOWN(BO57*BQ57*1/2,0),$Y57-SUMIF($BK$10:BR$10,BS$10,$BK57:BR57),ROUNDDOWN(BO57*BQ57*1/2,0))</f>
        <v>0</v>
      </c>
      <c r="BT57" s="136">
        <f t="shared" si="11"/>
        <v>0</v>
      </c>
      <c r="BU57" s="137">
        <f t="shared" si="12"/>
        <v>0</v>
      </c>
      <c r="BV57" s="134"/>
      <c r="BW57" s="135">
        <f t="shared" si="13"/>
        <v>0</v>
      </c>
      <c r="BX57" s="136">
        <f t="shared" si="51"/>
        <v>0</v>
      </c>
      <c r="BY57" s="136">
        <f>IF($Y57-SUMIF($BK$10:BX$10,BY$10,$BK57:BX57)&lt;ROUNDDOWN(BU57*BW57*1/2,0),$Y57-SUMIF($BK$10:BX$10,BY$10,$BK57:BX57),ROUNDDOWN(BU57*BW57*1/2,0))</f>
        <v>0</v>
      </c>
      <c r="BZ57" s="136">
        <f t="shared" si="15"/>
        <v>0</v>
      </c>
      <c r="CA57" s="137">
        <f t="shared" si="16"/>
        <v>0</v>
      </c>
      <c r="CB57" s="134"/>
      <c r="CC57" s="135">
        <f t="shared" si="17"/>
        <v>0</v>
      </c>
      <c r="CD57" s="136">
        <f t="shared" si="52"/>
        <v>0</v>
      </c>
      <c r="CE57" s="136">
        <f>IF($Y57-SUMIF($BK$10:CD$10,CE$10,$BK57:CD57)&lt;ROUNDDOWN(CA57*CC57*1/2,0),$Y57-SUMIF($BK$10:CD$10,CE$10,$BK57:CD57),ROUNDDOWN(CA57*CC57*1/2,0))</f>
        <v>0</v>
      </c>
      <c r="CF57" s="136">
        <f t="shared" si="19"/>
        <v>0</v>
      </c>
      <c r="CG57" s="137">
        <f t="shared" si="20"/>
        <v>0</v>
      </c>
      <c r="CH57" s="134"/>
      <c r="CI57" s="135">
        <f t="shared" si="21"/>
        <v>0</v>
      </c>
      <c r="CJ57" s="136">
        <f t="shared" si="55"/>
        <v>0</v>
      </c>
      <c r="CK57" s="136">
        <f>IF($Y57-SUMIF($BK$10:CJ$10,CK$10,$BK57:CJ57)&lt;ROUNDDOWN(CG57*CI57*1/2,0),$Y57-SUMIF($BK$10:CJ$10,CK$10,$BK57:CJ57),ROUNDDOWN(CG57*CI57*1/2,0))</f>
        <v>0</v>
      </c>
      <c r="CL57" s="136">
        <f t="shared" si="23"/>
        <v>0</v>
      </c>
      <c r="CM57" s="138">
        <f t="shared" si="24"/>
        <v>0</v>
      </c>
      <c r="CN57" s="134"/>
      <c r="CO57" s="135">
        <f t="shared" si="25"/>
        <v>0</v>
      </c>
      <c r="CP57" s="136">
        <f t="shared" si="56"/>
        <v>0</v>
      </c>
      <c r="CQ57" s="136">
        <f>IF($Y57-SUMIF($BK$10:CP$10,CQ$10,$BK57:CP57)&lt;ROUNDDOWN(CM57*CO57*1/2,0),$Y57-SUMIF($BK$10:CP$10,CQ$10,$BK57:CP57),ROUNDDOWN(CM57*CO57*1/2,0))</f>
        <v>0</v>
      </c>
      <c r="CR57" s="136">
        <f t="shared" si="27"/>
        <v>0</v>
      </c>
      <c r="CS57" s="138">
        <f t="shared" si="28"/>
        <v>0</v>
      </c>
      <c r="CT57" s="134"/>
      <c r="CU57" s="135">
        <f t="shared" si="29"/>
        <v>0</v>
      </c>
      <c r="CV57" s="136">
        <f t="shared" si="57"/>
        <v>0</v>
      </c>
      <c r="CW57" s="136">
        <f>IF($Y57-SUMIF($BK$10:CV$10,CW$10,$BK57:CV57)&lt;ROUNDDOWN(CS57*CU57*1/2,0),$Y57-SUMIF($BK$10:CV$10,CW$10,$BK57:CV57),ROUNDDOWN(CS57*CU57*1/2,0))</f>
        <v>0</v>
      </c>
      <c r="CX57" s="136">
        <f t="shared" si="31"/>
        <v>0</v>
      </c>
      <c r="CY57" s="138">
        <f t="shared" si="32"/>
        <v>0</v>
      </c>
      <c r="CZ57" s="134"/>
      <c r="DA57" s="135">
        <f t="shared" si="33"/>
        <v>0</v>
      </c>
      <c r="DB57" s="136">
        <f t="shared" si="58"/>
        <v>0</v>
      </c>
      <c r="DC57" s="136">
        <f>IF($Y57-SUMIF($BK$10:DB$10,DC$10,$BK57:DB57)&lt;ROUNDDOWN(CY57*DA57*1/2,0),$Y57-SUMIF($BK$10:DB$10,DC$10,$BK57:DB57),ROUNDDOWN(CY57*DA57*1/2,0))</f>
        <v>0</v>
      </c>
      <c r="DD57" s="136">
        <f t="shared" si="35"/>
        <v>0</v>
      </c>
      <c r="DE57" s="138">
        <f t="shared" si="36"/>
        <v>0</v>
      </c>
      <c r="DF57" s="134"/>
      <c r="DG57" s="135">
        <f t="shared" si="37"/>
        <v>0</v>
      </c>
      <c r="DH57" s="136">
        <f t="shared" si="59"/>
        <v>0</v>
      </c>
      <c r="DI57" s="136">
        <f>IF($Y57-SUMIF($BK$10:DH$10,DI$10,$BK57:DH57)&lt;ROUNDDOWN(DE57*DG57*1/2,0),$Y57-SUMIF($BK$10:DH$10,DI$10,$BK57:DH57),ROUNDDOWN(DE57*DG57*1/2,0))</f>
        <v>0</v>
      </c>
      <c r="DJ57" s="136">
        <f t="shared" si="39"/>
        <v>0</v>
      </c>
      <c r="DK57" s="124">
        <f t="shared" si="53"/>
        <v>0</v>
      </c>
      <c r="DL57" s="124">
        <f t="shared" si="0"/>
        <v>0</v>
      </c>
      <c r="DM57" s="229">
        <f t="shared" si="47"/>
        <v>0</v>
      </c>
      <c r="DO57" s="102" t="str">
        <f t="shared" si="49"/>
        <v/>
      </c>
      <c r="DP57" s="88" t="str">
        <f t="shared" si="42"/>
        <v/>
      </c>
      <c r="DQ57" s="103" t="str">
        <f t="shared" si="54"/>
        <v/>
      </c>
    </row>
    <row r="58" spans="1:121" ht="26.25" hidden="1" customHeight="1">
      <c r="A58" s="110">
        <v>47</v>
      </c>
      <c r="B58" s="186"/>
      <c r="C58" s="186"/>
      <c r="D58" s="186"/>
      <c r="E58" s="186"/>
      <c r="F58" s="186"/>
      <c r="G58" s="186"/>
      <c r="H58" s="186"/>
      <c r="I58" s="187"/>
      <c r="J58" s="187"/>
      <c r="K58" s="187"/>
      <c r="L58" s="187"/>
      <c r="M58" s="188"/>
      <c r="N58" s="189"/>
      <c r="O58" s="120"/>
      <c r="P58" s="120"/>
      <c r="Q58" s="121"/>
      <c r="R58" s="121"/>
      <c r="S58" s="261"/>
      <c r="T58" s="122"/>
      <c r="U58" s="120"/>
      <c r="V58" s="123"/>
      <c r="W58" s="124">
        <f t="shared" si="1"/>
        <v>0</v>
      </c>
      <c r="X58" s="125">
        <v>0</v>
      </c>
      <c r="Y58" s="126">
        <f t="shared" si="44"/>
        <v>0</v>
      </c>
      <c r="Z58" s="123"/>
      <c r="AA58" s="140"/>
      <c r="AB58" s="124">
        <f t="shared" si="45"/>
        <v>0</v>
      </c>
      <c r="AC58" s="184"/>
      <c r="AD58" s="129">
        <f t="shared" si="46"/>
        <v>0</v>
      </c>
      <c r="AE58" s="130">
        <f t="shared" si="3"/>
        <v>0</v>
      </c>
      <c r="AF58" s="131"/>
      <c r="AG58" s="131"/>
      <c r="AH58" s="131"/>
      <c r="AI58" s="131"/>
      <c r="AJ58" s="131"/>
      <c r="AK58" s="131"/>
      <c r="AL58" s="123"/>
      <c r="AM58" s="124" cm="1">
        <f t="array" ref="AM58">IFERROR(ROUND(_xlfn.IFS($U58="Ａ重油",AL58*1,$U58="灯油",AL58*0.939,$U58="ＬＰガス",AL58*1.299,$U58="ＬＮＧ",AL58*1.56),1),0)</f>
        <v>0</v>
      </c>
      <c r="AN58" s="123"/>
      <c r="AO58" s="124" cm="1">
        <f t="array" ref="AO58">IFERROR(ROUND(_xlfn.IFS($U58="Ａ重油",AN58*1,$U58="灯油",AN58*0.939,$U58="ＬＰガス",AN58*1.299,$U58="ＬＮＧ",AN58*1.56),1),0)</f>
        <v>0</v>
      </c>
      <c r="AP58" s="123"/>
      <c r="AQ58" s="123"/>
      <c r="AR58" s="132"/>
      <c r="AS58" s="181"/>
      <c r="AT58" s="185"/>
      <c r="AU58" s="239"/>
      <c r="AV58" s="185"/>
      <c r="AW58" s="185"/>
      <c r="AX58" s="239"/>
      <c r="AY58" s="185"/>
      <c r="AZ58" s="239"/>
      <c r="BA58" s="185"/>
      <c r="BB58" s="185"/>
      <c r="BC58" s="239"/>
      <c r="BD58" s="239"/>
      <c r="BE58" s="185"/>
      <c r="BF58" s="185"/>
      <c r="BG58" s="239"/>
      <c r="BH58" s="254"/>
      <c r="BI58" s="133">
        <f t="shared" si="4"/>
        <v>0</v>
      </c>
      <c r="BJ58" s="134"/>
      <c r="BK58" s="135">
        <f t="shared" si="5"/>
        <v>0</v>
      </c>
      <c r="BL58" s="136">
        <f t="shared" si="6"/>
        <v>0</v>
      </c>
      <c r="BM58" s="136">
        <f>IF($Y58-SUMIF($BK$10:BL$10,BM$10,$BK58:BL58)&lt;ROUNDDOWN(BI58*BK58*1/2,0),$Y58-SUMIF($BK$10:BL$10,BM$10,$BK58:BL58),ROUNDDOWN(BI58*BK58*1/2,0))</f>
        <v>0</v>
      </c>
      <c r="BN58" s="136">
        <f t="shared" si="7"/>
        <v>0</v>
      </c>
      <c r="BO58" s="137">
        <f t="shared" si="8"/>
        <v>0</v>
      </c>
      <c r="BP58" s="134"/>
      <c r="BQ58" s="135">
        <f t="shared" si="9"/>
        <v>0</v>
      </c>
      <c r="BR58" s="136">
        <f t="shared" si="50"/>
        <v>0</v>
      </c>
      <c r="BS58" s="136">
        <f>IF($Y58-SUMIF($BK$10:BR$10,BS$10,$BK58:BR58)&lt;ROUNDDOWN(BO58*BQ58*1/2,0),$Y58-SUMIF($BK$10:BR$10,BS$10,$BK58:BR58),ROUNDDOWN(BO58*BQ58*1/2,0))</f>
        <v>0</v>
      </c>
      <c r="BT58" s="136">
        <f t="shared" si="11"/>
        <v>0</v>
      </c>
      <c r="BU58" s="137">
        <f t="shared" si="12"/>
        <v>0</v>
      </c>
      <c r="BV58" s="134"/>
      <c r="BW58" s="135">
        <f t="shared" si="13"/>
        <v>0</v>
      </c>
      <c r="BX58" s="136">
        <f t="shared" si="51"/>
        <v>0</v>
      </c>
      <c r="BY58" s="136">
        <f>IF($Y58-SUMIF($BK$10:BX$10,BY$10,$BK58:BX58)&lt;ROUNDDOWN(BU58*BW58*1/2,0),$Y58-SUMIF($BK$10:BX$10,BY$10,$BK58:BX58),ROUNDDOWN(BU58*BW58*1/2,0))</f>
        <v>0</v>
      </c>
      <c r="BZ58" s="136">
        <f t="shared" si="15"/>
        <v>0</v>
      </c>
      <c r="CA58" s="137">
        <f t="shared" si="16"/>
        <v>0</v>
      </c>
      <c r="CB58" s="134"/>
      <c r="CC58" s="135">
        <f t="shared" si="17"/>
        <v>0</v>
      </c>
      <c r="CD58" s="136">
        <f t="shared" si="52"/>
        <v>0</v>
      </c>
      <c r="CE58" s="136">
        <f>IF($Y58-SUMIF($BK$10:CD$10,CE$10,$BK58:CD58)&lt;ROUNDDOWN(CA58*CC58*1/2,0),$Y58-SUMIF($BK$10:CD$10,CE$10,$BK58:CD58),ROUNDDOWN(CA58*CC58*1/2,0))</f>
        <v>0</v>
      </c>
      <c r="CF58" s="136">
        <f t="shared" si="19"/>
        <v>0</v>
      </c>
      <c r="CG58" s="137">
        <f t="shared" si="20"/>
        <v>0</v>
      </c>
      <c r="CH58" s="134"/>
      <c r="CI58" s="135">
        <f t="shared" si="21"/>
        <v>0</v>
      </c>
      <c r="CJ58" s="136">
        <f t="shared" si="55"/>
        <v>0</v>
      </c>
      <c r="CK58" s="136">
        <f>IF($Y58-SUMIF($BK$10:CJ$10,CK$10,$BK58:CJ58)&lt;ROUNDDOWN(CG58*CI58*1/2,0),$Y58-SUMIF($BK$10:CJ$10,CK$10,$BK58:CJ58),ROUNDDOWN(CG58*CI58*1/2,0))</f>
        <v>0</v>
      </c>
      <c r="CL58" s="136">
        <f t="shared" si="23"/>
        <v>0</v>
      </c>
      <c r="CM58" s="138">
        <f t="shared" si="24"/>
        <v>0</v>
      </c>
      <c r="CN58" s="134"/>
      <c r="CO58" s="135">
        <f t="shared" si="25"/>
        <v>0</v>
      </c>
      <c r="CP58" s="136">
        <f t="shared" si="56"/>
        <v>0</v>
      </c>
      <c r="CQ58" s="136">
        <f>IF($Y58-SUMIF($BK$10:CP$10,CQ$10,$BK58:CP58)&lt;ROUNDDOWN(CM58*CO58*1/2,0),$Y58-SUMIF($BK$10:CP$10,CQ$10,$BK58:CP58),ROUNDDOWN(CM58*CO58*1/2,0))</f>
        <v>0</v>
      </c>
      <c r="CR58" s="136">
        <f t="shared" si="27"/>
        <v>0</v>
      </c>
      <c r="CS58" s="138">
        <f t="shared" si="28"/>
        <v>0</v>
      </c>
      <c r="CT58" s="134"/>
      <c r="CU58" s="135">
        <f t="shared" si="29"/>
        <v>0</v>
      </c>
      <c r="CV58" s="136">
        <f t="shared" si="57"/>
        <v>0</v>
      </c>
      <c r="CW58" s="136">
        <f>IF($Y58-SUMIF($BK$10:CV$10,CW$10,$BK58:CV58)&lt;ROUNDDOWN(CS58*CU58*1/2,0),$Y58-SUMIF($BK$10:CV$10,CW$10,$BK58:CV58),ROUNDDOWN(CS58*CU58*1/2,0))</f>
        <v>0</v>
      </c>
      <c r="CX58" s="136">
        <f t="shared" si="31"/>
        <v>0</v>
      </c>
      <c r="CY58" s="138">
        <f t="shared" si="32"/>
        <v>0</v>
      </c>
      <c r="CZ58" s="134"/>
      <c r="DA58" s="135">
        <f t="shared" si="33"/>
        <v>0</v>
      </c>
      <c r="DB58" s="136">
        <f t="shared" si="58"/>
        <v>0</v>
      </c>
      <c r="DC58" s="136">
        <f>IF($Y58-SUMIF($BK$10:DB$10,DC$10,$BK58:DB58)&lt;ROUNDDOWN(CY58*DA58*1/2,0),$Y58-SUMIF($BK$10:DB$10,DC$10,$BK58:DB58),ROUNDDOWN(CY58*DA58*1/2,0))</f>
        <v>0</v>
      </c>
      <c r="DD58" s="136">
        <f t="shared" si="35"/>
        <v>0</v>
      </c>
      <c r="DE58" s="138">
        <f t="shared" si="36"/>
        <v>0</v>
      </c>
      <c r="DF58" s="134"/>
      <c r="DG58" s="135">
        <f t="shared" si="37"/>
        <v>0</v>
      </c>
      <c r="DH58" s="136">
        <f t="shared" si="59"/>
        <v>0</v>
      </c>
      <c r="DI58" s="136">
        <f>IF($Y58-SUMIF($BK$10:DH$10,DI$10,$BK58:DH58)&lt;ROUNDDOWN(DE58*DG58*1/2,0),$Y58-SUMIF($BK$10:DH$10,DI$10,$BK58:DH58),ROUNDDOWN(DE58*DG58*1/2,0))</f>
        <v>0</v>
      </c>
      <c r="DJ58" s="136">
        <f t="shared" si="39"/>
        <v>0</v>
      </c>
      <c r="DK58" s="124">
        <f t="shared" si="53"/>
        <v>0</v>
      </c>
      <c r="DL58" s="124">
        <f t="shared" si="0"/>
        <v>0</v>
      </c>
      <c r="DM58" s="229">
        <f t="shared" si="47"/>
        <v>0</v>
      </c>
      <c r="DO58" s="102" t="str">
        <f t="shared" si="49"/>
        <v/>
      </c>
      <c r="DP58" s="88" t="str">
        <f t="shared" si="42"/>
        <v/>
      </c>
      <c r="DQ58" s="103" t="str">
        <f t="shared" si="54"/>
        <v/>
      </c>
    </row>
    <row r="59" spans="1:121" ht="26.25" hidden="1" customHeight="1">
      <c r="A59" s="110">
        <v>48</v>
      </c>
      <c r="B59" s="186"/>
      <c r="C59" s="186"/>
      <c r="D59" s="186"/>
      <c r="E59" s="186"/>
      <c r="F59" s="186"/>
      <c r="G59" s="186"/>
      <c r="H59" s="186"/>
      <c r="I59" s="187"/>
      <c r="J59" s="187"/>
      <c r="K59" s="187"/>
      <c r="L59" s="187"/>
      <c r="M59" s="188"/>
      <c r="N59" s="189"/>
      <c r="O59" s="120"/>
      <c r="P59" s="120"/>
      <c r="Q59" s="121"/>
      <c r="R59" s="121"/>
      <c r="S59" s="261"/>
      <c r="T59" s="122"/>
      <c r="U59" s="120"/>
      <c r="V59" s="123"/>
      <c r="W59" s="124">
        <f t="shared" si="1"/>
        <v>0</v>
      </c>
      <c r="X59" s="125">
        <v>0</v>
      </c>
      <c r="Y59" s="126">
        <f t="shared" si="44"/>
        <v>0</v>
      </c>
      <c r="Z59" s="123"/>
      <c r="AA59" s="140"/>
      <c r="AB59" s="124">
        <f t="shared" si="45"/>
        <v>0</v>
      </c>
      <c r="AC59" s="184"/>
      <c r="AD59" s="129">
        <f t="shared" si="46"/>
        <v>0</v>
      </c>
      <c r="AE59" s="130">
        <f t="shared" si="3"/>
        <v>0</v>
      </c>
      <c r="AF59" s="131"/>
      <c r="AG59" s="131"/>
      <c r="AH59" s="131"/>
      <c r="AI59" s="131"/>
      <c r="AJ59" s="131"/>
      <c r="AK59" s="131"/>
      <c r="AL59" s="123"/>
      <c r="AM59" s="124" cm="1">
        <f t="array" ref="AM59">IFERROR(ROUND(_xlfn.IFS($U59="Ａ重油",AL59*1,$U59="灯油",AL59*0.939,$U59="ＬＰガス",AL59*1.299,$U59="ＬＮＧ",AL59*1.56),1),0)</f>
        <v>0</v>
      </c>
      <c r="AN59" s="123"/>
      <c r="AO59" s="124" cm="1">
        <f t="array" ref="AO59">IFERROR(ROUND(_xlfn.IFS($U59="Ａ重油",AN59*1,$U59="灯油",AN59*0.939,$U59="ＬＰガス",AN59*1.299,$U59="ＬＮＧ",AN59*1.56),1),0)</f>
        <v>0</v>
      </c>
      <c r="AP59" s="123"/>
      <c r="AQ59" s="123"/>
      <c r="AR59" s="132"/>
      <c r="AS59" s="181"/>
      <c r="AT59" s="185"/>
      <c r="AU59" s="239"/>
      <c r="AV59" s="185"/>
      <c r="AW59" s="185"/>
      <c r="AX59" s="239"/>
      <c r="AY59" s="185"/>
      <c r="AZ59" s="239"/>
      <c r="BA59" s="185"/>
      <c r="BB59" s="185"/>
      <c r="BC59" s="239"/>
      <c r="BD59" s="239"/>
      <c r="BE59" s="185"/>
      <c r="BF59" s="185"/>
      <c r="BG59" s="239"/>
      <c r="BH59" s="254"/>
      <c r="BI59" s="133">
        <f t="shared" si="4"/>
        <v>0</v>
      </c>
      <c r="BJ59" s="134"/>
      <c r="BK59" s="135">
        <f t="shared" si="5"/>
        <v>0</v>
      </c>
      <c r="BL59" s="136">
        <f t="shared" si="6"/>
        <v>0</v>
      </c>
      <c r="BM59" s="136">
        <f>IF($Y59-SUMIF($BK$10:BL$10,BM$10,$BK59:BL59)&lt;ROUNDDOWN(BI59*BK59*1/2,0),$Y59-SUMIF($BK$10:BL$10,BM$10,$BK59:BL59),ROUNDDOWN(BI59*BK59*1/2,0))</f>
        <v>0</v>
      </c>
      <c r="BN59" s="136">
        <f t="shared" si="7"/>
        <v>0</v>
      </c>
      <c r="BO59" s="137">
        <f t="shared" si="8"/>
        <v>0</v>
      </c>
      <c r="BP59" s="134"/>
      <c r="BQ59" s="135">
        <f t="shared" si="9"/>
        <v>0</v>
      </c>
      <c r="BR59" s="136">
        <f t="shared" si="50"/>
        <v>0</v>
      </c>
      <c r="BS59" s="136">
        <f>IF($Y59-SUMIF($BK$10:BR$10,BS$10,$BK59:BR59)&lt;ROUNDDOWN(BO59*BQ59*1/2,0),$Y59-SUMIF($BK$10:BR$10,BS$10,$BK59:BR59),ROUNDDOWN(BO59*BQ59*1/2,0))</f>
        <v>0</v>
      </c>
      <c r="BT59" s="136">
        <f t="shared" si="11"/>
        <v>0</v>
      </c>
      <c r="BU59" s="137">
        <f t="shared" si="12"/>
        <v>0</v>
      </c>
      <c r="BV59" s="134"/>
      <c r="BW59" s="135">
        <f t="shared" si="13"/>
        <v>0</v>
      </c>
      <c r="BX59" s="136">
        <f t="shared" si="51"/>
        <v>0</v>
      </c>
      <c r="BY59" s="136">
        <f>IF($Y59-SUMIF($BK$10:BX$10,BY$10,$BK59:BX59)&lt;ROUNDDOWN(BU59*BW59*1/2,0),$Y59-SUMIF($BK$10:BX$10,BY$10,$BK59:BX59),ROUNDDOWN(BU59*BW59*1/2,0))</f>
        <v>0</v>
      </c>
      <c r="BZ59" s="136">
        <f t="shared" si="15"/>
        <v>0</v>
      </c>
      <c r="CA59" s="137">
        <f t="shared" si="16"/>
        <v>0</v>
      </c>
      <c r="CB59" s="134"/>
      <c r="CC59" s="135">
        <f t="shared" si="17"/>
        <v>0</v>
      </c>
      <c r="CD59" s="136">
        <f t="shared" si="52"/>
        <v>0</v>
      </c>
      <c r="CE59" s="136">
        <f>IF($Y59-SUMIF($BK$10:CD$10,CE$10,$BK59:CD59)&lt;ROUNDDOWN(CA59*CC59*1/2,0),$Y59-SUMIF($BK$10:CD$10,CE$10,$BK59:CD59),ROUNDDOWN(CA59*CC59*1/2,0))</f>
        <v>0</v>
      </c>
      <c r="CF59" s="136">
        <f t="shared" si="19"/>
        <v>0</v>
      </c>
      <c r="CG59" s="137">
        <f t="shared" si="20"/>
        <v>0</v>
      </c>
      <c r="CH59" s="134"/>
      <c r="CI59" s="135">
        <f t="shared" si="21"/>
        <v>0</v>
      </c>
      <c r="CJ59" s="136">
        <f t="shared" si="55"/>
        <v>0</v>
      </c>
      <c r="CK59" s="136">
        <f>IF($Y59-SUMIF($BK$10:CJ$10,CK$10,$BK59:CJ59)&lt;ROUNDDOWN(CG59*CI59*1/2,0),$Y59-SUMIF($BK$10:CJ$10,CK$10,$BK59:CJ59),ROUNDDOWN(CG59*CI59*1/2,0))</f>
        <v>0</v>
      </c>
      <c r="CL59" s="136">
        <f t="shared" si="23"/>
        <v>0</v>
      </c>
      <c r="CM59" s="138">
        <f t="shared" si="24"/>
        <v>0</v>
      </c>
      <c r="CN59" s="134"/>
      <c r="CO59" s="135">
        <f t="shared" si="25"/>
        <v>0</v>
      </c>
      <c r="CP59" s="136">
        <f t="shared" si="56"/>
        <v>0</v>
      </c>
      <c r="CQ59" s="136">
        <f>IF($Y59-SUMIF($BK$10:CP$10,CQ$10,$BK59:CP59)&lt;ROUNDDOWN(CM59*CO59*1/2,0),$Y59-SUMIF($BK$10:CP$10,CQ$10,$BK59:CP59),ROUNDDOWN(CM59*CO59*1/2,0))</f>
        <v>0</v>
      </c>
      <c r="CR59" s="136">
        <f t="shared" si="27"/>
        <v>0</v>
      </c>
      <c r="CS59" s="138">
        <f t="shared" si="28"/>
        <v>0</v>
      </c>
      <c r="CT59" s="134"/>
      <c r="CU59" s="135">
        <f t="shared" si="29"/>
        <v>0</v>
      </c>
      <c r="CV59" s="136">
        <f t="shared" si="57"/>
        <v>0</v>
      </c>
      <c r="CW59" s="136">
        <f>IF($Y59-SUMIF($BK$10:CV$10,CW$10,$BK59:CV59)&lt;ROUNDDOWN(CS59*CU59*1/2,0),$Y59-SUMIF($BK$10:CV$10,CW$10,$BK59:CV59),ROUNDDOWN(CS59*CU59*1/2,0))</f>
        <v>0</v>
      </c>
      <c r="CX59" s="136">
        <f t="shared" si="31"/>
        <v>0</v>
      </c>
      <c r="CY59" s="138">
        <f t="shared" si="32"/>
        <v>0</v>
      </c>
      <c r="CZ59" s="134"/>
      <c r="DA59" s="135">
        <f t="shared" si="33"/>
        <v>0</v>
      </c>
      <c r="DB59" s="136">
        <f t="shared" si="58"/>
        <v>0</v>
      </c>
      <c r="DC59" s="136">
        <f>IF($Y59-SUMIF($BK$10:DB$10,DC$10,$BK59:DB59)&lt;ROUNDDOWN(CY59*DA59*1/2,0),$Y59-SUMIF($BK$10:DB$10,DC$10,$BK59:DB59),ROUNDDOWN(CY59*DA59*1/2,0))</f>
        <v>0</v>
      </c>
      <c r="DD59" s="136">
        <f t="shared" si="35"/>
        <v>0</v>
      </c>
      <c r="DE59" s="138">
        <f t="shared" si="36"/>
        <v>0</v>
      </c>
      <c r="DF59" s="134"/>
      <c r="DG59" s="135">
        <f t="shared" si="37"/>
        <v>0</v>
      </c>
      <c r="DH59" s="136">
        <f t="shared" si="59"/>
        <v>0</v>
      </c>
      <c r="DI59" s="136">
        <f>IF($Y59-SUMIF($BK$10:DH$10,DI$10,$BK59:DH59)&lt;ROUNDDOWN(DE59*DG59*1/2,0),$Y59-SUMIF($BK$10:DH$10,DI$10,$BK59:DH59),ROUNDDOWN(DE59*DG59*1/2,0))</f>
        <v>0</v>
      </c>
      <c r="DJ59" s="136">
        <f t="shared" si="39"/>
        <v>0</v>
      </c>
      <c r="DK59" s="124">
        <f t="shared" si="53"/>
        <v>0</v>
      </c>
      <c r="DL59" s="124">
        <f t="shared" si="0"/>
        <v>0</v>
      </c>
      <c r="DM59" s="229">
        <f t="shared" si="47"/>
        <v>0</v>
      </c>
      <c r="DO59" s="102" t="str">
        <f t="shared" si="49"/>
        <v/>
      </c>
      <c r="DP59" s="88" t="str">
        <f t="shared" si="42"/>
        <v/>
      </c>
      <c r="DQ59" s="103" t="str">
        <f t="shared" si="54"/>
        <v/>
      </c>
    </row>
    <row r="60" spans="1:121" ht="26.25" hidden="1" customHeight="1">
      <c r="A60" s="110">
        <v>49</v>
      </c>
      <c r="B60" s="186"/>
      <c r="C60" s="186"/>
      <c r="D60" s="186"/>
      <c r="E60" s="186"/>
      <c r="F60" s="186"/>
      <c r="G60" s="186"/>
      <c r="H60" s="186"/>
      <c r="I60" s="187"/>
      <c r="J60" s="187"/>
      <c r="K60" s="187"/>
      <c r="L60" s="187"/>
      <c r="M60" s="188"/>
      <c r="N60" s="189"/>
      <c r="O60" s="120"/>
      <c r="P60" s="120"/>
      <c r="Q60" s="121"/>
      <c r="R60" s="121"/>
      <c r="S60" s="261"/>
      <c r="T60" s="122"/>
      <c r="U60" s="120"/>
      <c r="V60" s="123"/>
      <c r="W60" s="124">
        <f t="shared" si="1"/>
        <v>0</v>
      </c>
      <c r="X60" s="125">
        <v>0</v>
      </c>
      <c r="Y60" s="126">
        <f t="shared" si="44"/>
        <v>0</v>
      </c>
      <c r="Z60" s="123"/>
      <c r="AA60" s="140"/>
      <c r="AB60" s="124">
        <f t="shared" si="45"/>
        <v>0</v>
      </c>
      <c r="AC60" s="184"/>
      <c r="AD60" s="129">
        <f t="shared" si="46"/>
        <v>0</v>
      </c>
      <c r="AE60" s="130">
        <f t="shared" si="3"/>
        <v>0</v>
      </c>
      <c r="AF60" s="131"/>
      <c r="AG60" s="131"/>
      <c r="AH60" s="131"/>
      <c r="AI60" s="131"/>
      <c r="AJ60" s="131"/>
      <c r="AK60" s="131"/>
      <c r="AL60" s="123"/>
      <c r="AM60" s="124" cm="1">
        <f t="array" ref="AM60">IFERROR(ROUND(_xlfn.IFS($U60="Ａ重油",AL60*1,$U60="灯油",AL60*0.939,$U60="ＬＰガス",AL60*1.299,$U60="ＬＮＧ",AL60*1.56),1),0)</f>
        <v>0</v>
      </c>
      <c r="AN60" s="123"/>
      <c r="AO60" s="124" cm="1">
        <f t="array" ref="AO60">IFERROR(ROUND(_xlfn.IFS($U60="Ａ重油",AN60*1,$U60="灯油",AN60*0.939,$U60="ＬＰガス",AN60*1.299,$U60="ＬＮＧ",AN60*1.56),1),0)</f>
        <v>0</v>
      </c>
      <c r="AP60" s="123"/>
      <c r="AQ60" s="123"/>
      <c r="AR60" s="132"/>
      <c r="AS60" s="181"/>
      <c r="AT60" s="185"/>
      <c r="AU60" s="239"/>
      <c r="AV60" s="185"/>
      <c r="AW60" s="185"/>
      <c r="AX60" s="239"/>
      <c r="AY60" s="185"/>
      <c r="AZ60" s="239"/>
      <c r="BA60" s="185"/>
      <c r="BB60" s="185"/>
      <c r="BC60" s="239"/>
      <c r="BD60" s="239"/>
      <c r="BE60" s="185"/>
      <c r="BF60" s="185"/>
      <c r="BG60" s="239"/>
      <c r="BH60" s="254"/>
      <c r="BI60" s="133">
        <f t="shared" si="4"/>
        <v>0</v>
      </c>
      <c r="BJ60" s="134"/>
      <c r="BK60" s="135">
        <f t="shared" si="5"/>
        <v>0</v>
      </c>
      <c r="BL60" s="136">
        <f t="shared" si="6"/>
        <v>0</v>
      </c>
      <c r="BM60" s="136">
        <f>IF($Y60-SUMIF($BK$10:BL$10,BM$10,$BK60:BL60)&lt;ROUNDDOWN(BI60*BK60*1/2,0),$Y60-SUMIF($BK$10:BL$10,BM$10,$BK60:BL60),ROUNDDOWN(BI60*BK60*1/2,0))</f>
        <v>0</v>
      </c>
      <c r="BN60" s="136">
        <f t="shared" si="7"/>
        <v>0</v>
      </c>
      <c r="BO60" s="137">
        <f t="shared" si="8"/>
        <v>0</v>
      </c>
      <c r="BP60" s="134"/>
      <c r="BQ60" s="135">
        <f t="shared" si="9"/>
        <v>0</v>
      </c>
      <c r="BR60" s="136">
        <f t="shared" si="50"/>
        <v>0</v>
      </c>
      <c r="BS60" s="136">
        <f>IF($Y60-SUMIF($BK$10:BR$10,BS$10,$BK60:BR60)&lt;ROUNDDOWN(BO60*BQ60*1/2,0),$Y60-SUMIF($BK$10:BR$10,BS$10,$BK60:BR60),ROUNDDOWN(BO60*BQ60*1/2,0))</f>
        <v>0</v>
      </c>
      <c r="BT60" s="136">
        <f t="shared" si="11"/>
        <v>0</v>
      </c>
      <c r="BU60" s="137">
        <f t="shared" si="12"/>
        <v>0</v>
      </c>
      <c r="BV60" s="134"/>
      <c r="BW60" s="135">
        <f t="shared" si="13"/>
        <v>0</v>
      </c>
      <c r="BX60" s="136">
        <f t="shared" si="51"/>
        <v>0</v>
      </c>
      <c r="BY60" s="136">
        <f>IF($Y60-SUMIF($BK$10:BX$10,BY$10,$BK60:BX60)&lt;ROUNDDOWN(BU60*BW60*1/2,0),$Y60-SUMIF($BK$10:BX$10,BY$10,$BK60:BX60),ROUNDDOWN(BU60*BW60*1/2,0))</f>
        <v>0</v>
      </c>
      <c r="BZ60" s="136">
        <f t="shared" si="15"/>
        <v>0</v>
      </c>
      <c r="CA60" s="137">
        <f t="shared" si="16"/>
        <v>0</v>
      </c>
      <c r="CB60" s="134"/>
      <c r="CC60" s="135">
        <f t="shared" si="17"/>
        <v>0</v>
      </c>
      <c r="CD60" s="136">
        <f t="shared" si="52"/>
        <v>0</v>
      </c>
      <c r="CE60" s="136">
        <f>IF($Y60-SUMIF($BK$10:CD$10,CE$10,$BK60:CD60)&lt;ROUNDDOWN(CA60*CC60*1/2,0),$Y60-SUMIF($BK$10:CD$10,CE$10,$BK60:CD60),ROUNDDOWN(CA60*CC60*1/2,0))</f>
        <v>0</v>
      </c>
      <c r="CF60" s="136">
        <f t="shared" si="19"/>
        <v>0</v>
      </c>
      <c r="CG60" s="137">
        <f t="shared" si="20"/>
        <v>0</v>
      </c>
      <c r="CH60" s="134"/>
      <c r="CI60" s="135">
        <f t="shared" si="21"/>
        <v>0</v>
      </c>
      <c r="CJ60" s="136">
        <f t="shared" si="55"/>
        <v>0</v>
      </c>
      <c r="CK60" s="136">
        <f>IF($Y60-SUMIF($BK$10:CJ$10,CK$10,$BK60:CJ60)&lt;ROUNDDOWN(CG60*CI60*1/2,0),$Y60-SUMIF($BK$10:CJ$10,CK$10,$BK60:CJ60),ROUNDDOWN(CG60*CI60*1/2,0))</f>
        <v>0</v>
      </c>
      <c r="CL60" s="136">
        <f t="shared" si="23"/>
        <v>0</v>
      </c>
      <c r="CM60" s="138">
        <f t="shared" si="24"/>
        <v>0</v>
      </c>
      <c r="CN60" s="134"/>
      <c r="CO60" s="135">
        <f t="shared" si="25"/>
        <v>0</v>
      </c>
      <c r="CP60" s="136">
        <f t="shared" si="56"/>
        <v>0</v>
      </c>
      <c r="CQ60" s="136">
        <f>IF($Y60-SUMIF($BK$10:CP$10,CQ$10,$BK60:CP60)&lt;ROUNDDOWN(CM60*CO60*1/2,0),$Y60-SUMIF($BK$10:CP$10,CQ$10,$BK60:CP60),ROUNDDOWN(CM60*CO60*1/2,0))</f>
        <v>0</v>
      </c>
      <c r="CR60" s="136">
        <f t="shared" si="27"/>
        <v>0</v>
      </c>
      <c r="CS60" s="138">
        <f t="shared" si="28"/>
        <v>0</v>
      </c>
      <c r="CT60" s="134"/>
      <c r="CU60" s="135">
        <f t="shared" si="29"/>
        <v>0</v>
      </c>
      <c r="CV60" s="136">
        <f t="shared" si="57"/>
        <v>0</v>
      </c>
      <c r="CW60" s="136">
        <f>IF($Y60-SUMIF($BK$10:CV$10,CW$10,$BK60:CV60)&lt;ROUNDDOWN(CS60*CU60*1/2,0),$Y60-SUMIF($BK$10:CV$10,CW$10,$BK60:CV60),ROUNDDOWN(CS60*CU60*1/2,0))</f>
        <v>0</v>
      </c>
      <c r="CX60" s="136">
        <f t="shared" si="31"/>
        <v>0</v>
      </c>
      <c r="CY60" s="138">
        <f t="shared" si="32"/>
        <v>0</v>
      </c>
      <c r="CZ60" s="134"/>
      <c r="DA60" s="135">
        <f t="shared" si="33"/>
        <v>0</v>
      </c>
      <c r="DB60" s="136">
        <f t="shared" si="58"/>
        <v>0</v>
      </c>
      <c r="DC60" s="136">
        <f>IF($Y60-SUMIF($BK$10:DB$10,DC$10,$BK60:DB60)&lt;ROUNDDOWN(CY60*DA60*1/2,0),$Y60-SUMIF($BK$10:DB$10,DC$10,$BK60:DB60),ROUNDDOWN(CY60*DA60*1/2,0))</f>
        <v>0</v>
      </c>
      <c r="DD60" s="136">
        <f t="shared" si="35"/>
        <v>0</v>
      </c>
      <c r="DE60" s="138">
        <f t="shared" si="36"/>
        <v>0</v>
      </c>
      <c r="DF60" s="134"/>
      <c r="DG60" s="135">
        <f t="shared" si="37"/>
        <v>0</v>
      </c>
      <c r="DH60" s="136">
        <f t="shared" si="59"/>
        <v>0</v>
      </c>
      <c r="DI60" s="136">
        <f>IF($Y60-SUMIF($BK$10:DH$10,DI$10,$BK60:DH60)&lt;ROUNDDOWN(DE60*DG60*1/2,0),$Y60-SUMIF($BK$10:DH$10,DI$10,$BK60:DH60),ROUNDDOWN(DE60*DG60*1/2,0))</f>
        <v>0</v>
      </c>
      <c r="DJ60" s="136">
        <f t="shared" si="39"/>
        <v>0</v>
      </c>
      <c r="DK60" s="124">
        <f t="shared" si="53"/>
        <v>0</v>
      </c>
      <c r="DL60" s="124">
        <f t="shared" si="0"/>
        <v>0</v>
      </c>
      <c r="DM60" s="229">
        <f t="shared" si="47"/>
        <v>0</v>
      </c>
      <c r="DO60" s="102" t="str">
        <f t="shared" si="49"/>
        <v/>
      </c>
      <c r="DP60" s="88" t="str">
        <f t="shared" si="42"/>
        <v/>
      </c>
      <c r="DQ60" s="103" t="str">
        <f t="shared" si="54"/>
        <v/>
      </c>
    </row>
    <row r="61" spans="1:121" ht="26.25" hidden="1" customHeight="1">
      <c r="A61" s="110">
        <v>50</v>
      </c>
      <c r="B61" s="186"/>
      <c r="C61" s="186"/>
      <c r="D61" s="186"/>
      <c r="E61" s="186"/>
      <c r="F61" s="186"/>
      <c r="G61" s="186"/>
      <c r="H61" s="186"/>
      <c r="I61" s="187"/>
      <c r="J61" s="187"/>
      <c r="K61" s="187"/>
      <c r="L61" s="187"/>
      <c r="M61" s="188"/>
      <c r="N61" s="189"/>
      <c r="O61" s="120"/>
      <c r="P61" s="120"/>
      <c r="Q61" s="121"/>
      <c r="R61" s="121"/>
      <c r="S61" s="261"/>
      <c r="T61" s="122"/>
      <c r="U61" s="120"/>
      <c r="V61" s="123"/>
      <c r="W61" s="124">
        <f t="shared" si="1"/>
        <v>0</v>
      </c>
      <c r="X61" s="125">
        <v>0</v>
      </c>
      <c r="Y61" s="126">
        <f t="shared" si="44"/>
        <v>0</v>
      </c>
      <c r="Z61" s="123"/>
      <c r="AA61" s="140"/>
      <c r="AB61" s="124">
        <f t="shared" si="45"/>
        <v>0</v>
      </c>
      <c r="AC61" s="184"/>
      <c r="AD61" s="129">
        <f t="shared" si="46"/>
        <v>0</v>
      </c>
      <c r="AE61" s="130">
        <f t="shared" si="3"/>
        <v>0</v>
      </c>
      <c r="AF61" s="131"/>
      <c r="AG61" s="131"/>
      <c r="AH61" s="131"/>
      <c r="AI61" s="131"/>
      <c r="AJ61" s="131"/>
      <c r="AK61" s="131"/>
      <c r="AL61" s="123"/>
      <c r="AM61" s="124" cm="1">
        <f t="array" ref="AM61">IFERROR(ROUND(_xlfn.IFS($U61="Ａ重油",AL61*1,$U61="灯油",AL61*0.939,$U61="ＬＰガス",AL61*1.299,$U61="ＬＮＧ",AL61*1.56),1),0)</f>
        <v>0</v>
      </c>
      <c r="AN61" s="123"/>
      <c r="AO61" s="124" cm="1">
        <f t="array" ref="AO61">IFERROR(ROUND(_xlfn.IFS($U61="Ａ重油",AN61*1,$U61="灯油",AN61*0.939,$U61="ＬＰガス",AN61*1.299,$U61="ＬＮＧ",AN61*1.56),1),0)</f>
        <v>0</v>
      </c>
      <c r="AP61" s="123"/>
      <c r="AQ61" s="123"/>
      <c r="AR61" s="132"/>
      <c r="AS61" s="181"/>
      <c r="AT61" s="185"/>
      <c r="AU61" s="239"/>
      <c r="AV61" s="185"/>
      <c r="AW61" s="185"/>
      <c r="AX61" s="239"/>
      <c r="AY61" s="185"/>
      <c r="AZ61" s="239"/>
      <c r="BA61" s="185"/>
      <c r="BB61" s="185"/>
      <c r="BC61" s="239"/>
      <c r="BD61" s="239"/>
      <c r="BE61" s="185"/>
      <c r="BF61" s="185"/>
      <c r="BG61" s="239"/>
      <c r="BH61" s="254"/>
      <c r="BI61" s="133">
        <f t="shared" si="4"/>
        <v>0</v>
      </c>
      <c r="BJ61" s="134"/>
      <c r="BK61" s="135">
        <f t="shared" si="5"/>
        <v>0</v>
      </c>
      <c r="BL61" s="136">
        <f t="shared" si="6"/>
        <v>0</v>
      </c>
      <c r="BM61" s="136">
        <f>IF($Y61-SUMIF($BK$10:BL$10,BM$10,$BK61:BL61)&lt;ROUNDDOWN(BI61*BK61*1/2,0),$Y61-SUMIF($BK$10:BL$10,BM$10,$BK61:BL61),ROUNDDOWN(BI61*BK61*1/2,0))</f>
        <v>0</v>
      </c>
      <c r="BN61" s="136">
        <f t="shared" si="7"/>
        <v>0</v>
      </c>
      <c r="BO61" s="137">
        <f t="shared" si="8"/>
        <v>0</v>
      </c>
      <c r="BP61" s="134"/>
      <c r="BQ61" s="135">
        <f t="shared" si="9"/>
        <v>0</v>
      </c>
      <c r="BR61" s="136">
        <f t="shared" si="50"/>
        <v>0</v>
      </c>
      <c r="BS61" s="136">
        <f>IF($Y61-SUMIF($BK$10:BR$10,BS$10,$BK61:BR61)&lt;ROUNDDOWN(BO61*BQ61*1/2,0),$Y61-SUMIF($BK$10:BR$10,BS$10,$BK61:BR61),ROUNDDOWN(BO61*BQ61*1/2,0))</f>
        <v>0</v>
      </c>
      <c r="BT61" s="136">
        <f t="shared" si="11"/>
        <v>0</v>
      </c>
      <c r="BU61" s="137">
        <f t="shared" si="12"/>
        <v>0</v>
      </c>
      <c r="BV61" s="134"/>
      <c r="BW61" s="135">
        <f t="shared" si="13"/>
        <v>0</v>
      </c>
      <c r="BX61" s="136">
        <f t="shared" si="51"/>
        <v>0</v>
      </c>
      <c r="BY61" s="136">
        <f>IF($Y61-SUMIF($BK$10:BX$10,BY$10,$BK61:BX61)&lt;ROUNDDOWN(BU61*BW61*1/2,0),$Y61-SUMIF($BK$10:BX$10,BY$10,$BK61:BX61),ROUNDDOWN(BU61*BW61*1/2,0))</f>
        <v>0</v>
      </c>
      <c r="BZ61" s="136">
        <f t="shared" si="15"/>
        <v>0</v>
      </c>
      <c r="CA61" s="137">
        <f t="shared" si="16"/>
        <v>0</v>
      </c>
      <c r="CB61" s="134"/>
      <c r="CC61" s="135">
        <f t="shared" si="17"/>
        <v>0</v>
      </c>
      <c r="CD61" s="136">
        <f t="shared" si="52"/>
        <v>0</v>
      </c>
      <c r="CE61" s="136">
        <f>IF($Y61-SUMIF($BK$10:CD$10,CE$10,$BK61:CD61)&lt;ROUNDDOWN(CA61*CC61*1/2,0),$Y61-SUMIF($BK$10:CD$10,CE$10,$BK61:CD61),ROUNDDOWN(CA61*CC61*1/2,0))</f>
        <v>0</v>
      </c>
      <c r="CF61" s="136">
        <f t="shared" si="19"/>
        <v>0</v>
      </c>
      <c r="CG61" s="137">
        <f t="shared" si="20"/>
        <v>0</v>
      </c>
      <c r="CH61" s="134"/>
      <c r="CI61" s="135">
        <f t="shared" si="21"/>
        <v>0</v>
      </c>
      <c r="CJ61" s="136">
        <f t="shared" si="55"/>
        <v>0</v>
      </c>
      <c r="CK61" s="136">
        <f>IF($Y61-SUMIF($BK$10:CJ$10,CK$10,$BK61:CJ61)&lt;ROUNDDOWN(CG61*CI61*1/2,0),$Y61-SUMIF($BK$10:CJ$10,CK$10,$BK61:CJ61),ROUNDDOWN(CG61*CI61*1/2,0))</f>
        <v>0</v>
      </c>
      <c r="CL61" s="136">
        <f t="shared" si="23"/>
        <v>0</v>
      </c>
      <c r="CM61" s="138">
        <f t="shared" si="24"/>
        <v>0</v>
      </c>
      <c r="CN61" s="134"/>
      <c r="CO61" s="135">
        <f t="shared" si="25"/>
        <v>0</v>
      </c>
      <c r="CP61" s="136">
        <f t="shared" si="56"/>
        <v>0</v>
      </c>
      <c r="CQ61" s="136">
        <f>IF($Y61-SUMIF($BK$10:CP$10,CQ$10,$BK61:CP61)&lt;ROUNDDOWN(CM61*CO61*1/2,0),$Y61-SUMIF($BK$10:CP$10,CQ$10,$BK61:CP61),ROUNDDOWN(CM61*CO61*1/2,0))</f>
        <v>0</v>
      </c>
      <c r="CR61" s="136">
        <f t="shared" si="27"/>
        <v>0</v>
      </c>
      <c r="CS61" s="138">
        <f t="shared" si="28"/>
        <v>0</v>
      </c>
      <c r="CT61" s="134"/>
      <c r="CU61" s="135">
        <f t="shared" si="29"/>
        <v>0</v>
      </c>
      <c r="CV61" s="136">
        <f t="shared" si="57"/>
        <v>0</v>
      </c>
      <c r="CW61" s="136">
        <f>IF($Y61-SUMIF($BK$10:CV$10,CW$10,$BK61:CV61)&lt;ROUNDDOWN(CS61*CU61*1/2,0),$Y61-SUMIF($BK$10:CV$10,CW$10,$BK61:CV61),ROUNDDOWN(CS61*CU61*1/2,0))</f>
        <v>0</v>
      </c>
      <c r="CX61" s="136">
        <f t="shared" si="31"/>
        <v>0</v>
      </c>
      <c r="CY61" s="138">
        <f t="shared" si="32"/>
        <v>0</v>
      </c>
      <c r="CZ61" s="134"/>
      <c r="DA61" s="135">
        <f t="shared" si="33"/>
        <v>0</v>
      </c>
      <c r="DB61" s="136">
        <f t="shared" si="58"/>
        <v>0</v>
      </c>
      <c r="DC61" s="136">
        <f>IF($Y61-SUMIF($BK$10:DB$10,DC$10,$BK61:DB61)&lt;ROUNDDOWN(CY61*DA61*1/2,0),$Y61-SUMIF($BK$10:DB$10,DC$10,$BK61:DB61),ROUNDDOWN(CY61*DA61*1/2,0))</f>
        <v>0</v>
      </c>
      <c r="DD61" s="136">
        <f t="shared" si="35"/>
        <v>0</v>
      </c>
      <c r="DE61" s="138">
        <f t="shared" si="36"/>
        <v>0</v>
      </c>
      <c r="DF61" s="134"/>
      <c r="DG61" s="135">
        <f t="shared" si="37"/>
        <v>0</v>
      </c>
      <c r="DH61" s="136">
        <f t="shared" si="59"/>
        <v>0</v>
      </c>
      <c r="DI61" s="136">
        <f>IF($Y61-SUMIF($BK$10:DH$10,DI$10,$BK61:DH61)&lt;ROUNDDOWN(DE61*DG61*1/2,0),$Y61-SUMIF($BK$10:DH$10,DI$10,$BK61:DH61),ROUNDDOWN(DE61*DG61*1/2,0))</f>
        <v>0</v>
      </c>
      <c r="DJ61" s="136">
        <f t="shared" si="39"/>
        <v>0</v>
      </c>
      <c r="DK61" s="124">
        <f t="shared" si="53"/>
        <v>0</v>
      </c>
      <c r="DL61" s="124">
        <f t="shared" si="0"/>
        <v>0</v>
      </c>
      <c r="DM61" s="229">
        <f t="shared" si="47"/>
        <v>0</v>
      </c>
      <c r="DO61" s="102" t="str">
        <f t="shared" si="49"/>
        <v/>
      </c>
      <c r="DP61" s="88" t="str">
        <f t="shared" si="42"/>
        <v/>
      </c>
      <c r="DQ61" s="103" t="str">
        <f t="shared" si="54"/>
        <v/>
      </c>
    </row>
    <row r="62" spans="1:121" ht="26.25" hidden="1" customHeight="1">
      <c r="A62" s="110">
        <v>51</v>
      </c>
      <c r="B62" s="186"/>
      <c r="C62" s="186"/>
      <c r="D62" s="186"/>
      <c r="E62" s="186"/>
      <c r="F62" s="186"/>
      <c r="G62" s="186"/>
      <c r="H62" s="186"/>
      <c r="I62" s="187"/>
      <c r="J62" s="187"/>
      <c r="K62" s="187"/>
      <c r="L62" s="187"/>
      <c r="M62" s="188"/>
      <c r="N62" s="189"/>
      <c r="O62" s="120"/>
      <c r="P62" s="120"/>
      <c r="Q62" s="121"/>
      <c r="R62" s="121"/>
      <c r="S62" s="261"/>
      <c r="T62" s="122"/>
      <c r="U62" s="120"/>
      <c r="V62" s="123"/>
      <c r="W62" s="124">
        <f t="shared" si="1"/>
        <v>0</v>
      </c>
      <c r="X62" s="125">
        <v>0</v>
      </c>
      <c r="Y62" s="126">
        <f t="shared" si="44"/>
        <v>0</v>
      </c>
      <c r="Z62" s="123"/>
      <c r="AA62" s="140"/>
      <c r="AB62" s="124">
        <f t="shared" si="45"/>
        <v>0</v>
      </c>
      <c r="AC62" s="184"/>
      <c r="AD62" s="129">
        <f t="shared" si="46"/>
        <v>0</v>
      </c>
      <c r="AE62" s="130">
        <f t="shared" si="3"/>
        <v>0</v>
      </c>
      <c r="AF62" s="131"/>
      <c r="AG62" s="131"/>
      <c r="AH62" s="131"/>
      <c r="AI62" s="131"/>
      <c r="AJ62" s="131"/>
      <c r="AK62" s="131"/>
      <c r="AL62" s="123"/>
      <c r="AM62" s="124" cm="1">
        <f t="array" ref="AM62">IFERROR(ROUND(_xlfn.IFS($U62="Ａ重油",AL62*1,$U62="灯油",AL62*0.939,$U62="ＬＰガス",AL62*1.299,$U62="ＬＮＧ",AL62*1.56),1),0)</f>
        <v>0</v>
      </c>
      <c r="AN62" s="123"/>
      <c r="AO62" s="124" cm="1">
        <f t="array" ref="AO62">IFERROR(ROUND(_xlfn.IFS($U62="Ａ重油",AN62*1,$U62="灯油",AN62*0.939,$U62="ＬＰガス",AN62*1.299,$U62="ＬＮＧ",AN62*1.56),1),0)</f>
        <v>0</v>
      </c>
      <c r="AP62" s="123"/>
      <c r="AQ62" s="123"/>
      <c r="AR62" s="132"/>
      <c r="AS62" s="181"/>
      <c r="AT62" s="185"/>
      <c r="AU62" s="239"/>
      <c r="AV62" s="185"/>
      <c r="AW62" s="185"/>
      <c r="AX62" s="239"/>
      <c r="AY62" s="185"/>
      <c r="AZ62" s="239"/>
      <c r="BA62" s="185"/>
      <c r="BB62" s="185"/>
      <c r="BC62" s="239"/>
      <c r="BD62" s="239"/>
      <c r="BE62" s="185"/>
      <c r="BF62" s="185"/>
      <c r="BG62" s="239"/>
      <c r="BH62" s="254"/>
      <c r="BI62" s="133">
        <f t="shared" si="4"/>
        <v>0</v>
      </c>
      <c r="BJ62" s="134"/>
      <c r="BK62" s="135">
        <f t="shared" si="5"/>
        <v>0</v>
      </c>
      <c r="BL62" s="136">
        <f t="shared" si="6"/>
        <v>0</v>
      </c>
      <c r="BM62" s="136">
        <f>IF($Y62-SUMIF($BK$10:BL$10,BM$10,$BK62:BL62)&lt;ROUNDDOWN(BI62*BK62*1/2,0),$Y62-SUMIF($BK$10:BL$10,BM$10,$BK62:BL62),ROUNDDOWN(BI62*BK62*1/2,0))</f>
        <v>0</v>
      </c>
      <c r="BN62" s="136">
        <f t="shared" si="7"/>
        <v>0</v>
      </c>
      <c r="BO62" s="137">
        <f t="shared" si="8"/>
        <v>0</v>
      </c>
      <c r="BP62" s="134"/>
      <c r="BQ62" s="135">
        <f t="shared" si="9"/>
        <v>0</v>
      </c>
      <c r="BR62" s="136">
        <f t="shared" si="50"/>
        <v>0</v>
      </c>
      <c r="BS62" s="136">
        <f>IF($Y62-SUMIF($BK$10:BR$10,BS$10,$BK62:BR62)&lt;ROUNDDOWN(BO62*BQ62*1/2,0),$Y62-SUMIF($BK$10:BR$10,BS$10,$BK62:BR62),ROUNDDOWN(BO62*BQ62*1/2,0))</f>
        <v>0</v>
      </c>
      <c r="BT62" s="136">
        <f t="shared" si="11"/>
        <v>0</v>
      </c>
      <c r="BU62" s="137">
        <f t="shared" si="12"/>
        <v>0</v>
      </c>
      <c r="BV62" s="134"/>
      <c r="BW62" s="135">
        <f t="shared" si="13"/>
        <v>0</v>
      </c>
      <c r="BX62" s="136">
        <f t="shared" si="51"/>
        <v>0</v>
      </c>
      <c r="BY62" s="136">
        <f>IF($Y62-SUMIF($BK$10:BX$10,BY$10,$BK62:BX62)&lt;ROUNDDOWN(BU62*BW62*1/2,0),$Y62-SUMIF($BK$10:BX$10,BY$10,$BK62:BX62),ROUNDDOWN(BU62*BW62*1/2,0))</f>
        <v>0</v>
      </c>
      <c r="BZ62" s="136">
        <f t="shared" si="15"/>
        <v>0</v>
      </c>
      <c r="CA62" s="137">
        <f t="shared" si="16"/>
        <v>0</v>
      </c>
      <c r="CB62" s="134"/>
      <c r="CC62" s="135">
        <f t="shared" si="17"/>
        <v>0</v>
      </c>
      <c r="CD62" s="136">
        <f t="shared" si="52"/>
        <v>0</v>
      </c>
      <c r="CE62" s="136">
        <f>IF($Y62-SUMIF($BK$10:CD$10,CE$10,$BK62:CD62)&lt;ROUNDDOWN(CA62*CC62*1/2,0),$Y62-SUMIF($BK$10:CD$10,CE$10,$BK62:CD62),ROUNDDOWN(CA62*CC62*1/2,0))</f>
        <v>0</v>
      </c>
      <c r="CF62" s="136">
        <f t="shared" si="19"/>
        <v>0</v>
      </c>
      <c r="CG62" s="137">
        <f t="shared" si="20"/>
        <v>0</v>
      </c>
      <c r="CH62" s="134"/>
      <c r="CI62" s="135">
        <f t="shared" si="21"/>
        <v>0</v>
      </c>
      <c r="CJ62" s="136">
        <f t="shared" si="55"/>
        <v>0</v>
      </c>
      <c r="CK62" s="136">
        <f>IF($Y62-SUMIF($BK$10:CJ$10,CK$10,$BK62:CJ62)&lt;ROUNDDOWN(CG62*CI62*1/2,0),$Y62-SUMIF($BK$10:CJ$10,CK$10,$BK62:CJ62),ROUNDDOWN(CG62*CI62*1/2,0))</f>
        <v>0</v>
      </c>
      <c r="CL62" s="136">
        <f t="shared" si="23"/>
        <v>0</v>
      </c>
      <c r="CM62" s="138">
        <f t="shared" si="24"/>
        <v>0</v>
      </c>
      <c r="CN62" s="134"/>
      <c r="CO62" s="135">
        <f t="shared" si="25"/>
        <v>0</v>
      </c>
      <c r="CP62" s="136">
        <f t="shared" si="56"/>
        <v>0</v>
      </c>
      <c r="CQ62" s="136">
        <f>IF($Y62-SUMIF($BK$10:CP$10,CQ$10,$BK62:CP62)&lt;ROUNDDOWN(CM62*CO62*1/2,0),$Y62-SUMIF($BK$10:CP$10,CQ$10,$BK62:CP62),ROUNDDOWN(CM62*CO62*1/2,0))</f>
        <v>0</v>
      </c>
      <c r="CR62" s="136">
        <f t="shared" si="27"/>
        <v>0</v>
      </c>
      <c r="CS62" s="138">
        <f t="shared" si="28"/>
        <v>0</v>
      </c>
      <c r="CT62" s="134"/>
      <c r="CU62" s="135">
        <f t="shared" si="29"/>
        <v>0</v>
      </c>
      <c r="CV62" s="136">
        <f t="shared" si="57"/>
        <v>0</v>
      </c>
      <c r="CW62" s="136">
        <f>IF($Y62-SUMIF($BK$10:CV$10,CW$10,$BK62:CV62)&lt;ROUNDDOWN(CS62*CU62*1/2,0),$Y62-SUMIF($BK$10:CV$10,CW$10,$BK62:CV62),ROUNDDOWN(CS62*CU62*1/2,0))</f>
        <v>0</v>
      </c>
      <c r="CX62" s="136">
        <f t="shared" si="31"/>
        <v>0</v>
      </c>
      <c r="CY62" s="138">
        <f t="shared" si="32"/>
        <v>0</v>
      </c>
      <c r="CZ62" s="134"/>
      <c r="DA62" s="135">
        <f t="shared" si="33"/>
        <v>0</v>
      </c>
      <c r="DB62" s="136">
        <f t="shared" si="58"/>
        <v>0</v>
      </c>
      <c r="DC62" s="136">
        <f>IF($Y62-SUMIF($BK$10:DB$10,DC$10,$BK62:DB62)&lt;ROUNDDOWN(CY62*DA62*1/2,0),$Y62-SUMIF($BK$10:DB$10,DC$10,$BK62:DB62),ROUNDDOWN(CY62*DA62*1/2,0))</f>
        <v>0</v>
      </c>
      <c r="DD62" s="136">
        <f t="shared" si="35"/>
        <v>0</v>
      </c>
      <c r="DE62" s="138">
        <f t="shared" si="36"/>
        <v>0</v>
      </c>
      <c r="DF62" s="134"/>
      <c r="DG62" s="135">
        <f t="shared" si="37"/>
        <v>0</v>
      </c>
      <c r="DH62" s="136">
        <f t="shared" si="59"/>
        <v>0</v>
      </c>
      <c r="DI62" s="136">
        <f>IF($Y62-SUMIF($BK$10:DH$10,DI$10,$BK62:DH62)&lt;ROUNDDOWN(DE62*DG62*1/2,0),$Y62-SUMIF($BK$10:DH$10,DI$10,$BK62:DH62),ROUNDDOWN(DE62*DG62*1/2,0))</f>
        <v>0</v>
      </c>
      <c r="DJ62" s="136">
        <f t="shared" si="39"/>
        <v>0</v>
      </c>
      <c r="DK62" s="124">
        <f t="shared" si="53"/>
        <v>0</v>
      </c>
      <c r="DL62" s="124">
        <f t="shared" si="0"/>
        <v>0</v>
      </c>
      <c r="DM62" s="229">
        <f t="shared" si="47"/>
        <v>0</v>
      </c>
      <c r="DO62" s="102" t="str">
        <f t="shared" si="49"/>
        <v/>
      </c>
      <c r="DP62" s="88" t="str">
        <f t="shared" si="42"/>
        <v/>
      </c>
      <c r="DQ62" s="103" t="str">
        <f t="shared" si="54"/>
        <v/>
      </c>
    </row>
    <row r="63" spans="1:121" ht="26.25" hidden="1" customHeight="1">
      <c r="A63" s="110">
        <v>52</v>
      </c>
      <c r="B63" s="186"/>
      <c r="C63" s="186"/>
      <c r="D63" s="186"/>
      <c r="E63" s="186"/>
      <c r="F63" s="186"/>
      <c r="G63" s="186"/>
      <c r="H63" s="186"/>
      <c r="I63" s="187"/>
      <c r="J63" s="187"/>
      <c r="K63" s="187"/>
      <c r="L63" s="187"/>
      <c r="M63" s="188"/>
      <c r="N63" s="189"/>
      <c r="O63" s="120"/>
      <c r="P63" s="120"/>
      <c r="Q63" s="121"/>
      <c r="R63" s="121"/>
      <c r="S63" s="261"/>
      <c r="T63" s="122"/>
      <c r="U63" s="120"/>
      <c r="V63" s="123"/>
      <c r="W63" s="124">
        <f t="shared" si="1"/>
        <v>0</v>
      </c>
      <c r="X63" s="125">
        <v>0</v>
      </c>
      <c r="Y63" s="126">
        <f t="shared" si="44"/>
        <v>0</v>
      </c>
      <c r="Z63" s="123"/>
      <c r="AA63" s="140"/>
      <c r="AB63" s="124">
        <f t="shared" si="45"/>
        <v>0</v>
      </c>
      <c r="AC63" s="184"/>
      <c r="AD63" s="129">
        <f t="shared" si="46"/>
        <v>0</v>
      </c>
      <c r="AE63" s="130">
        <f t="shared" si="3"/>
        <v>0</v>
      </c>
      <c r="AF63" s="131"/>
      <c r="AG63" s="131"/>
      <c r="AH63" s="131"/>
      <c r="AI63" s="131"/>
      <c r="AJ63" s="131"/>
      <c r="AK63" s="131"/>
      <c r="AL63" s="123"/>
      <c r="AM63" s="124" cm="1">
        <f t="array" ref="AM63">IFERROR(ROUND(_xlfn.IFS($U63="Ａ重油",AL63*1,$U63="灯油",AL63*0.939,$U63="ＬＰガス",AL63*1.299,$U63="ＬＮＧ",AL63*1.56),1),0)</f>
        <v>0</v>
      </c>
      <c r="AN63" s="123"/>
      <c r="AO63" s="124" cm="1">
        <f t="array" ref="AO63">IFERROR(ROUND(_xlfn.IFS($U63="Ａ重油",AN63*1,$U63="灯油",AN63*0.939,$U63="ＬＰガス",AN63*1.299,$U63="ＬＮＧ",AN63*1.56),1),0)</f>
        <v>0</v>
      </c>
      <c r="AP63" s="123"/>
      <c r="AQ63" s="123"/>
      <c r="AR63" s="132"/>
      <c r="AS63" s="181"/>
      <c r="AT63" s="185"/>
      <c r="AU63" s="239"/>
      <c r="AV63" s="185"/>
      <c r="AW63" s="185"/>
      <c r="AX63" s="239"/>
      <c r="AY63" s="185"/>
      <c r="AZ63" s="239"/>
      <c r="BA63" s="185"/>
      <c r="BB63" s="185"/>
      <c r="BC63" s="239"/>
      <c r="BD63" s="239"/>
      <c r="BE63" s="185"/>
      <c r="BF63" s="185"/>
      <c r="BG63" s="239"/>
      <c r="BH63" s="254"/>
      <c r="BI63" s="133">
        <f t="shared" si="4"/>
        <v>0</v>
      </c>
      <c r="BJ63" s="134"/>
      <c r="BK63" s="135">
        <f t="shared" si="5"/>
        <v>0</v>
      </c>
      <c r="BL63" s="136">
        <f t="shared" si="6"/>
        <v>0</v>
      </c>
      <c r="BM63" s="136">
        <f>IF($Y63-SUMIF($BK$10:BL$10,BM$10,$BK63:BL63)&lt;ROUNDDOWN(BI63*BK63*1/2,0),$Y63-SUMIF($BK$10:BL$10,BM$10,$BK63:BL63),ROUNDDOWN(BI63*BK63*1/2,0))</f>
        <v>0</v>
      </c>
      <c r="BN63" s="136">
        <f t="shared" si="7"/>
        <v>0</v>
      </c>
      <c r="BO63" s="137">
        <f t="shared" si="8"/>
        <v>0</v>
      </c>
      <c r="BP63" s="134"/>
      <c r="BQ63" s="135">
        <f t="shared" si="9"/>
        <v>0</v>
      </c>
      <c r="BR63" s="136">
        <f t="shared" si="50"/>
        <v>0</v>
      </c>
      <c r="BS63" s="136">
        <f>IF($Y63-SUMIF($BK$10:BR$10,BS$10,$BK63:BR63)&lt;ROUNDDOWN(BO63*BQ63*1/2,0),$Y63-SUMIF($BK$10:BR$10,BS$10,$BK63:BR63),ROUNDDOWN(BO63*BQ63*1/2,0))</f>
        <v>0</v>
      </c>
      <c r="BT63" s="136">
        <f t="shared" si="11"/>
        <v>0</v>
      </c>
      <c r="BU63" s="137">
        <f t="shared" si="12"/>
        <v>0</v>
      </c>
      <c r="BV63" s="134"/>
      <c r="BW63" s="135">
        <f t="shared" si="13"/>
        <v>0</v>
      </c>
      <c r="BX63" s="136">
        <f t="shared" si="51"/>
        <v>0</v>
      </c>
      <c r="BY63" s="136">
        <f>IF($Y63-SUMIF($BK$10:BX$10,BY$10,$BK63:BX63)&lt;ROUNDDOWN(BU63*BW63*1/2,0),$Y63-SUMIF($BK$10:BX$10,BY$10,$BK63:BX63),ROUNDDOWN(BU63*BW63*1/2,0))</f>
        <v>0</v>
      </c>
      <c r="BZ63" s="136">
        <f t="shared" si="15"/>
        <v>0</v>
      </c>
      <c r="CA63" s="137">
        <f t="shared" si="16"/>
        <v>0</v>
      </c>
      <c r="CB63" s="134"/>
      <c r="CC63" s="135">
        <f t="shared" si="17"/>
        <v>0</v>
      </c>
      <c r="CD63" s="136">
        <f t="shared" si="52"/>
        <v>0</v>
      </c>
      <c r="CE63" s="136">
        <f>IF($Y63-SUMIF($BK$10:CD$10,CE$10,$BK63:CD63)&lt;ROUNDDOWN(CA63*CC63*1/2,0),$Y63-SUMIF($BK$10:CD$10,CE$10,$BK63:CD63),ROUNDDOWN(CA63*CC63*1/2,0))</f>
        <v>0</v>
      </c>
      <c r="CF63" s="136">
        <f t="shared" si="19"/>
        <v>0</v>
      </c>
      <c r="CG63" s="137">
        <f t="shared" si="20"/>
        <v>0</v>
      </c>
      <c r="CH63" s="134"/>
      <c r="CI63" s="135">
        <f t="shared" si="21"/>
        <v>0</v>
      </c>
      <c r="CJ63" s="136">
        <f t="shared" si="55"/>
        <v>0</v>
      </c>
      <c r="CK63" s="136">
        <f>IF($Y63-SUMIF($BK$10:CJ$10,CK$10,$BK63:CJ63)&lt;ROUNDDOWN(CG63*CI63*1/2,0),$Y63-SUMIF($BK$10:CJ$10,CK$10,$BK63:CJ63),ROUNDDOWN(CG63*CI63*1/2,0))</f>
        <v>0</v>
      </c>
      <c r="CL63" s="136">
        <f t="shared" si="23"/>
        <v>0</v>
      </c>
      <c r="CM63" s="138">
        <f t="shared" si="24"/>
        <v>0</v>
      </c>
      <c r="CN63" s="134"/>
      <c r="CO63" s="135">
        <f t="shared" si="25"/>
        <v>0</v>
      </c>
      <c r="CP63" s="136">
        <f t="shared" si="56"/>
        <v>0</v>
      </c>
      <c r="CQ63" s="136">
        <f>IF($Y63-SUMIF($BK$10:CP$10,CQ$10,$BK63:CP63)&lt;ROUNDDOWN(CM63*CO63*1/2,0),$Y63-SUMIF($BK$10:CP$10,CQ$10,$BK63:CP63),ROUNDDOWN(CM63*CO63*1/2,0))</f>
        <v>0</v>
      </c>
      <c r="CR63" s="136">
        <f t="shared" si="27"/>
        <v>0</v>
      </c>
      <c r="CS63" s="138">
        <f t="shared" si="28"/>
        <v>0</v>
      </c>
      <c r="CT63" s="134"/>
      <c r="CU63" s="135">
        <f t="shared" si="29"/>
        <v>0</v>
      </c>
      <c r="CV63" s="136">
        <f t="shared" si="57"/>
        <v>0</v>
      </c>
      <c r="CW63" s="136">
        <f>IF($Y63-SUMIF($BK$10:CV$10,CW$10,$BK63:CV63)&lt;ROUNDDOWN(CS63*CU63*1/2,0),$Y63-SUMIF($BK$10:CV$10,CW$10,$BK63:CV63),ROUNDDOWN(CS63*CU63*1/2,0))</f>
        <v>0</v>
      </c>
      <c r="CX63" s="136">
        <f t="shared" si="31"/>
        <v>0</v>
      </c>
      <c r="CY63" s="138">
        <f t="shared" si="32"/>
        <v>0</v>
      </c>
      <c r="CZ63" s="134"/>
      <c r="DA63" s="135">
        <f t="shared" si="33"/>
        <v>0</v>
      </c>
      <c r="DB63" s="136">
        <f t="shared" si="58"/>
        <v>0</v>
      </c>
      <c r="DC63" s="136">
        <f>IF($Y63-SUMIF($BK$10:DB$10,DC$10,$BK63:DB63)&lt;ROUNDDOWN(CY63*DA63*1/2,0),$Y63-SUMIF($BK$10:DB$10,DC$10,$BK63:DB63),ROUNDDOWN(CY63*DA63*1/2,0))</f>
        <v>0</v>
      </c>
      <c r="DD63" s="136">
        <f t="shared" si="35"/>
        <v>0</v>
      </c>
      <c r="DE63" s="138">
        <f t="shared" si="36"/>
        <v>0</v>
      </c>
      <c r="DF63" s="134"/>
      <c r="DG63" s="135">
        <f t="shared" si="37"/>
        <v>0</v>
      </c>
      <c r="DH63" s="136">
        <f t="shared" si="59"/>
        <v>0</v>
      </c>
      <c r="DI63" s="136">
        <f>IF($Y63-SUMIF($BK$10:DH$10,DI$10,$BK63:DH63)&lt;ROUNDDOWN(DE63*DG63*1/2,0),$Y63-SUMIF($BK$10:DH$10,DI$10,$BK63:DH63),ROUNDDOWN(DE63*DG63*1/2,0))</f>
        <v>0</v>
      </c>
      <c r="DJ63" s="136">
        <f t="shared" si="39"/>
        <v>0</v>
      </c>
      <c r="DK63" s="124">
        <f t="shared" si="53"/>
        <v>0</v>
      </c>
      <c r="DL63" s="124">
        <f t="shared" si="0"/>
        <v>0</v>
      </c>
      <c r="DM63" s="229">
        <f t="shared" si="47"/>
        <v>0</v>
      </c>
      <c r="DO63" s="102" t="str">
        <f t="shared" si="49"/>
        <v/>
      </c>
      <c r="DP63" s="88" t="str">
        <f t="shared" si="42"/>
        <v/>
      </c>
      <c r="DQ63" s="103" t="str">
        <f t="shared" si="54"/>
        <v/>
      </c>
    </row>
    <row r="64" spans="1:121" ht="26.25" hidden="1" customHeight="1">
      <c r="A64" s="110">
        <v>53</v>
      </c>
      <c r="B64" s="186"/>
      <c r="C64" s="186"/>
      <c r="D64" s="186"/>
      <c r="E64" s="186"/>
      <c r="F64" s="186"/>
      <c r="G64" s="186"/>
      <c r="H64" s="186"/>
      <c r="I64" s="187"/>
      <c r="J64" s="187"/>
      <c r="K64" s="187"/>
      <c r="L64" s="187"/>
      <c r="M64" s="188"/>
      <c r="N64" s="189"/>
      <c r="O64" s="120"/>
      <c r="P64" s="120"/>
      <c r="Q64" s="121"/>
      <c r="R64" s="121"/>
      <c r="S64" s="261"/>
      <c r="T64" s="122"/>
      <c r="U64" s="120"/>
      <c r="V64" s="123"/>
      <c r="W64" s="124">
        <f t="shared" si="1"/>
        <v>0</v>
      </c>
      <c r="X64" s="125">
        <v>0</v>
      </c>
      <c r="Y64" s="126">
        <f t="shared" si="44"/>
        <v>0</v>
      </c>
      <c r="Z64" s="123"/>
      <c r="AA64" s="140"/>
      <c r="AB64" s="124">
        <f t="shared" si="45"/>
        <v>0</v>
      </c>
      <c r="AC64" s="184"/>
      <c r="AD64" s="129">
        <f t="shared" si="46"/>
        <v>0</v>
      </c>
      <c r="AE64" s="130">
        <f t="shared" si="3"/>
        <v>0</v>
      </c>
      <c r="AF64" s="131"/>
      <c r="AG64" s="131"/>
      <c r="AH64" s="131"/>
      <c r="AI64" s="131"/>
      <c r="AJ64" s="131"/>
      <c r="AK64" s="131"/>
      <c r="AL64" s="123"/>
      <c r="AM64" s="124" cm="1">
        <f t="array" ref="AM64">IFERROR(ROUND(_xlfn.IFS($U64="Ａ重油",AL64*1,$U64="灯油",AL64*0.939,$U64="ＬＰガス",AL64*1.299,$U64="ＬＮＧ",AL64*1.56),1),0)</f>
        <v>0</v>
      </c>
      <c r="AN64" s="123"/>
      <c r="AO64" s="124" cm="1">
        <f t="array" ref="AO64">IFERROR(ROUND(_xlfn.IFS($U64="Ａ重油",AN64*1,$U64="灯油",AN64*0.939,$U64="ＬＰガス",AN64*1.299,$U64="ＬＮＧ",AN64*1.56),1),0)</f>
        <v>0</v>
      </c>
      <c r="AP64" s="123"/>
      <c r="AQ64" s="123"/>
      <c r="AR64" s="132"/>
      <c r="AS64" s="181"/>
      <c r="AT64" s="185"/>
      <c r="AU64" s="239"/>
      <c r="AV64" s="185"/>
      <c r="AW64" s="185"/>
      <c r="AX64" s="239"/>
      <c r="AY64" s="185"/>
      <c r="AZ64" s="239"/>
      <c r="BA64" s="185"/>
      <c r="BB64" s="185"/>
      <c r="BC64" s="239"/>
      <c r="BD64" s="239"/>
      <c r="BE64" s="185"/>
      <c r="BF64" s="185"/>
      <c r="BG64" s="239"/>
      <c r="BH64" s="254"/>
      <c r="BI64" s="133">
        <f t="shared" si="4"/>
        <v>0</v>
      </c>
      <c r="BJ64" s="134"/>
      <c r="BK64" s="135">
        <f t="shared" si="5"/>
        <v>0</v>
      </c>
      <c r="BL64" s="136">
        <f t="shared" si="6"/>
        <v>0</v>
      </c>
      <c r="BM64" s="136">
        <f>IF($Y64-SUMIF($BK$10:BL$10,BM$10,$BK64:BL64)&lt;ROUNDDOWN(BI64*BK64*1/2,0),$Y64-SUMIF($BK$10:BL$10,BM$10,$BK64:BL64),ROUNDDOWN(BI64*BK64*1/2,0))</f>
        <v>0</v>
      </c>
      <c r="BN64" s="136">
        <f t="shared" si="7"/>
        <v>0</v>
      </c>
      <c r="BO64" s="137">
        <f t="shared" si="8"/>
        <v>0</v>
      </c>
      <c r="BP64" s="134"/>
      <c r="BQ64" s="135">
        <f t="shared" si="9"/>
        <v>0</v>
      </c>
      <c r="BR64" s="136">
        <f t="shared" si="50"/>
        <v>0</v>
      </c>
      <c r="BS64" s="136">
        <f>IF($Y64-SUMIF($BK$10:BR$10,BS$10,$BK64:BR64)&lt;ROUNDDOWN(BO64*BQ64*1/2,0),$Y64-SUMIF($BK$10:BR$10,BS$10,$BK64:BR64),ROUNDDOWN(BO64*BQ64*1/2,0))</f>
        <v>0</v>
      </c>
      <c r="BT64" s="136">
        <f t="shared" si="11"/>
        <v>0</v>
      </c>
      <c r="BU64" s="137">
        <f t="shared" si="12"/>
        <v>0</v>
      </c>
      <c r="BV64" s="134"/>
      <c r="BW64" s="135">
        <f t="shared" si="13"/>
        <v>0</v>
      </c>
      <c r="BX64" s="136">
        <f t="shared" si="51"/>
        <v>0</v>
      </c>
      <c r="BY64" s="136">
        <f>IF($Y64-SUMIF($BK$10:BX$10,BY$10,$BK64:BX64)&lt;ROUNDDOWN(BU64*BW64*1/2,0),$Y64-SUMIF($BK$10:BX$10,BY$10,$BK64:BX64),ROUNDDOWN(BU64*BW64*1/2,0))</f>
        <v>0</v>
      </c>
      <c r="BZ64" s="136">
        <f t="shared" si="15"/>
        <v>0</v>
      </c>
      <c r="CA64" s="137">
        <f t="shared" si="16"/>
        <v>0</v>
      </c>
      <c r="CB64" s="134"/>
      <c r="CC64" s="135">
        <f t="shared" si="17"/>
        <v>0</v>
      </c>
      <c r="CD64" s="136">
        <f t="shared" si="52"/>
        <v>0</v>
      </c>
      <c r="CE64" s="136">
        <f>IF($Y64-SUMIF($BK$10:CD$10,CE$10,$BK64:CD64)&lt;ROUNDDOWN(CA64*CC64*1/2,0),$Y64-SUMIF($BK$10:CD$10,CE$10,$BK64:CD64),ROUNDDOWN(CA64*CC64*1/2,0))</f>
        <v>0</v>
      </c>
      <c r="CF64" s="136">
        <f t="shared" si="19"/>
        <v>0</v>
      </c>
      <c r="CG64" s="137">
        <f t="shared" si="20"/>
        <v>0</v>
      </c>
      <c r="CH64" s="134"/>
      <c r="CI64" s="135">
        <f t="shared" si="21"/>
        <v>0</v>
      </c>
      <c r="CJ64" s="136">
        <f t="shared" si="55"/>
        <v>0</v>
      </c>
      <c r="CK64" s="136">
        <f>IF($Y64-SUMIF($BK$10:CJ$10,CK$10,$BK64:CJ64)&lt;ROUNDDOWN(CG64*CI64*1/2,0),$Y64-SUMIF($BK$10:CJ$10,CK$10,$BK64:CJ64),ROUNDDOWN(CG64*CI64*1/2,0))</f>
        <v>0</v>
      </c>
      <c r="CL64" s="136">
        <f t="shared" si="23"/>
        <v>0</v>
      </c>
      <c r="CM64" s="138">
        <f t="shared" si="24"/>
        <v>0</v>
      </c>
      <c r="CN64" s="134"/>
      <c r="CO64" s="135">
        <f t="shared" si="25"/>
        <v>0</v>
      </c>
      <c r="CP64" s="136">
        <f t="shared" si="56"/>
        <v>0</v>
      </c>
      <c r="CQ64" s="136">
        <f>IF($Y64-SUMIF($BK$10:CP$10,CQ$10,$BK64:CP64)&lt;ROUNDDOWN(CM64*CO64*1/2,0),$Y64-SUMIF($BK$10:CP$10,CQ$10,$BK64:CP64),ROUNDDOWN(CM64*CO64*1/2,0))</f>
        <v>0</v>
      </c>
      <c r="CR64" s="136">
        <f t="shared" si="27"/>
        <v>0</v>
      </c>
      <c r="CS64" s="138">
        <f t="shared" si="28"/>
        <v>0</v>
      </c>
      <c r="CT64" s="134"/>
      <c r="CU64" s="135">
        <f t="shared" si="29"/>
        <v>0</v>
      </c>
      <c r="CV64" s="136">
        <f t="shared" si="57"/>
        <v>0</v>
      </c>
      <c r="CW64" s="136">
        <f>IF($Y64-SUMIF($BK$10:CV$10,CW$10,$BK64:CV64)&lt;ROUNDDOWN(CS64*CU64*1/2,0),$Y64-SUMIF($BK$10:CV$10,CW$10,$BK64:CV64),ROUNDDOWN(CS64*CU64*1/2,0))</f>
        <v>0</v>
      </c>
      <c r="CX64" s="136">
        <f t="shared" si="31"/>
        <v>0</v>
      </c>
      <c r="CY64" s="138">
        <f t="shared" si="32"/>
        <v>0</v>
      </c>
      <c r="CZ64" s="134"/>
      <c r="DA64" s="135">
        <f t="shared" si="33"/>
        <v>0</v>
      </c>
      <c r="DB64" s="136">
        <f t="shared" si="58"/>
        <v>0</v>
      </c>
      <c r="DC64" s="136">
        <f>IF($Y64-SUMIF($BK$10:DB$10,DC$10,$BK64:DB64)&lt;ROUNDDOWN(CY64*DA64*1/2,0),$Y64-SUMIF($BK$10:DB$10,DC$10,$BK64:DB64),ROUNDDOWN(CY64*DA64*1/2,0))</f>
        <v>0</v>
      </c>
      <c r="DD64" s="136">
        <f t="shared" si="35"/>
        <v>0</v>
      </c>
      <c r="DE64" s="138">
        <f t="shared" si="36"/>
        <v>0</v>
      </c>
      <c r="DF64" s="134"/>
      <c r="DG64" s="135">
        <f t="shared" si="37"/>
        <v>0</v>
      </c>
      <c r="DH64" s="136">
        <f t="shared" si="59"/>
        <v>0</v>
      </c>
      <c r="DI64" s="136">
        <f>IF($Y64-SUMIF($BK$10:DH$10,DI$10,$BK64:DH64)&lt;ROUNDDOWN(DE64*DG64*1/2,0),$Y64-SUMIF($BK$10:DH$10,DI$10,$BK64:DH64),ROUNDDOWN(DE64*DG64*1/2,0))</f>
        <v>0</v>
      </c>
      <c r="DJ64" s="136">
        <f t="shared" si="39"/>
        <v>0</v>
      </c>
      <c r="DK64" s="124">
        <f t="shared" si="53"/>
        <v>0</v>
      </c>
      <c r="DL64" s="124">
        <f t="shared" si="0"/>
        <v>0</v>
      </c>
      <c r="DM64" s="229">
        <f t="shared" si="47"/>
        <v>0</v>
      </c>
      <c r="DO64" s="102" t="str">
        <f t="shared" si="49"/>
        <v/>
      </c>
      <c r="DP64" s="88" t="str">
        <f t="shared" si="42"/>
        <v/>
      </c>
      <c r="DQ64" s="103" t="str">
        <f t="shared" si="54"/>
        <v/>
      </c>
    </row>
    <row r="65" spans="1:121" ht="26.25" hidden="1" customHeight="1">
      <c r="A65" s="110">
        <v>54</v>
      </c>
      <c r="B65" s="186"/>
      <c r="C65" s="186"/>
      <c r="D65" s="186"/>
      <c r="E65" s="186"/>
      <c r="F65" s="186"/>
      <c r="G65" s="186"/>
      <c r="H65" s="186"/>
      <c r="I65" s="187"/>
      <c r="J65" s="187"/>
      <c r="K65" s="187"/>
      <c r="L65" s="187"/>
      <c r="M65" s="188"/>
      <c r="N65" s="189"/>
      <c r="O65" s="120"/>
      <c r="P65" s="120"/>
      <c r="Q65" s="121"/>
      <c r="R65" s="121"/>
      <c r="S65" s="261"/>
      <c r="T65" s="122"/>
      <c r="U65" s="120"/>
      <c r="V65" s="123"/>
      <c r="W65" s="124">
        <f t="shared" si="1"/>
        <v>0</v>
      </c>
      <c r="X65" s="125">
        <v>0</v>
      </c>
      <c r="Y65" s="126">
        <f t="shared" si="44"/>
        <v>0</v>
      </c>
      <c r="Z65" s="123"/>
      <c r="AA65" s="140"/>
      <c r="AB65" s="124">
        <f t="shared" si="45"/>
        <v>0</v>
      </c>
      <c r="AC65" s="184"/>
      <c r="AD65" s="129">
        <f t="shared" si="46"/>
        <v>0</v>
      </c>
      <c r="AE65" s="130">
        <f t="shared" si="3"/>
        <v>0</v>
      </c>
      <c r="AF65" s="131"/>
      <c r="AG65" s="131"/>
      <c r="AH65" s="131"/>
      <c r="AI65" s="131"/>
      <c r="AJ65" s="131"/>
      <c r="AK65" s="131"/>
      <c r="AL65" s="123"/>
      <c r="AM65" s="124" cm="1">
        <f t="array" ref="AM65">IFERROR(ROUND(_xlfn.IFS($U65="Ａ重油",AL65*1,$U65="灯油",AL65*0.939,$U65="ＬＰガス",AL65*1.299,$U65="ＬＮＧ",AL65*1.56),1),0)</f>
        <v>0</v>
      </c>
      <c r="AN65" s="123"/>
      <c r="AO65" s="124" cm="1">
        <f t="array" ref="AO65">IFERROR(ROUND(_xlfn.IFS($U65="Ａ重油",AN65*1,$U65="灯油",AN65*0.939,$U65="ＬＰガス",AN65*1.299,$U65="ＬＮＧ",AN65*1.56),1),0)</f>
        <v>0</v>
      </c>
      <c r="AP65" s="123"/>
      <c r="AQ65" s="123"/>
      <c r="AR65" s="132"/>
      <c r="AS65" s="181"/>
      <c r="AT65" s="185"/>
      <c r="AU65" s="239"/>
      <c r="AV65" s="185"/>
      <c r="AW65" s="185"/>
      <c r="AX65" s="239"/>
      <c r="AY65" s="185"/>
      <c r="AZ65" s="239"/>
      <c r="BA65" s="185"/>
      <c r="BB65" s="185"/>
      <c r="BC65" s="239"/>
      <c r="BD65" s="239"/>
      <c r="BE65" s="185"/>
      <c r="BF65" s="185"/>
      <c r="BG65" s="239"/>
      <c r="BH65" s="254"/>
      <c r="BI65" s="133">
        <f t="shared" si="4"/>
        <v>0</v>
      </c>
      <c r="BJ65" s="134"/>
      <c r="BK65" s="135">
        <f t="shared" si="5"/>
        <v>0</v>
      </c>
      <c r="BL65" s="136">
        <f t="shared" si="6"/>
        <v>0</v>
      </c>
      <c r="BM65" s="136">
        <f>IF($Y65-SUMIF($BK$10:BL$10,BM$10,$BK65:BL65)&lt;ROUNDDOWN(BI65*BK65*1/2,0),$Y65-SUMIF($BK$10:BL$10,BM$10,$BK65:BL65),ROUNDDOWN(BI65*BK65*1/2,0))</f>
        <v>0</v>
      </c>
      <c r="BN65" s="136">
        <f t="shared" si="7"/>
        <v>0</v>
      </c>
      <c r="BO65" s="137">
        <f t="shared" si="8"/>
        <v>0</v>
      </c>
      <c r="BP65" s="134"/>
      <c r="BQ65" s="135">
        <f t="shared" si="9"/>
        <v>0</v>
      </c>
      <c r="BR65" s="136">
        <f t="shared" si="50"/>
        <v>0</v>
      </c>
      <c r="BS65" s="136">
        <f>IF($Y65-SUMIF($BK$10:BR$10,BS$10,$BK65:BR65)&lt;ROUNDDOWN(BO65*BQ65*1/2,0),$Y65-SUMIF($BK$10:BR$10,BS$10,$BK65:BR65),ROUNDDOWN(BO65*BQ65*1/2,0))</f>
        <v>0</v>
      </c>
      <c r="BT65" s="136">
        <f t="shared" si="11"/>
        <v>0</v>
      </c>
      <c r="BU65" s="137">
        <f t="shared" si="12"/>
        <v>0</v>
      </c>
      <c r="BV65" s="134"/>
      <c r="BW65" s="135">
        <f t="shared" si="13"/>
        <v>0</v>
      </c>
      <c r="BX65" s="136">
        <f t="shared" si="51"/>
        <v>0</v>
      </c>
      <c r="BY65" s="136">
        <f>IF($Y65-SUMIF($BK$10:BX$10,BY$10,$BK65:BX65)&lt;ROUNDDOWN(BU65*BW65*1/2,0),$Y65-SUMIF($BK$10:BX$10,BY$10,$BK65:BX65),ROUNDDOWN(BU65*BW65*1/2,0))</f>
        <v>0</v>
      </c>
      <c r="BZ65" s="136">
        <f t="shared" si="15"/>
        <v>0</v>
      </c>
      <c r="CA65" s="137">
        <f t="shared" si="16"/>
        <v>0</v>
      </c>
      <c r="CB65" s="134"/>
      <c r="CC65" s="135">
        <f t="shared" si="17"/>
        <v>0</v>
      </c>
      <c r="CD65" s="136">
        <f t="shared" si="52"/>
        <v>0</v>
      </c>
      <c r="CE65" s="136">
        <f>IF($Y65-SUMIF($BK$10:CD$10,CE$10,$BK65:CD65)&lt;ROUNDDOWN(CA65*CC65*1/2,0),$Y65-SUMIF($BK$10:CD$10,CE$10,$BK65:CD65),ROUNDDOWN(CA65*CC65*1/2,0))</f>
        <v>0</v>
      </c>
      <c r="CF65" s="136">
        <f t="shared" si="19"/>
        <v>0</v>
      </c>
      <c r="CG65" s="137">
        <f t="shared" si="20"/>
        <v>0</v>
      </c>
      <c r="CH65" s="134"/>
      <c r="CI65" s="135">
        <f t="shared" si="21"/>
        <v>0</v>
      </c>
      <c r="CJ65" s="136">
        <f t="shared" si="55"/>
        <v>0</v>
      </c>
      <c r="CK65" s="136">
        <f>IF($Y65-SUMIF($BK$10:CJ$10,CK$10,$BK65:CJ65)&lt;ROUNDDOWN(CG65*CI65*1/2,0),$Y65-SUMIF($BK$10:CJ$10,CK$10,$BK65:CJ65),ROUNDDOWN(CG65*CI65*1/2,0))</f>
        <v>0</v>
      </c>
      <c r="CL65" s="136">
        <f t="shared" si="23"/>
        <v>0</v>
      </c>
      <c r="CM65" s="138">
        <f t="shared" si="24"/>
        <v>0</v>
      </c>
      <c r="CN65" s="134"/>
      <c r="CO65" s="135">
        <f t="shared" si="25"/>
        <v>0</v>
      </c>
      <c r="CP65" s="136">
        <f t="shared" si="56"/>
        <v>0</v>
      </c>
      <c r="CQ65" s="136">
        <f>IF($Y65-SUMIF($BK$10:CP$10,CQ$10,$BK65:CP65)&lt;ROUNDDOWN(CM65*CO65*1/2,0),$Y65-SUMIF($BK$10:CP$10,CQ$10,$BK65:CP65),ROUNDDOWN(CM65*CO65*1/2,0))</f>
        <v>0</v>
      </c>
      <c r="CR65" s="136">
        <f t="shared" si="27"/>
        <v>0</v>
      </c>
      <c r="CS65" s="138">
        <f t="shared" si="28"/>
        <v>0</v>
      </c>
      <c r="CT65" s="134"/>
      <c r="CU65" s="135">
        <f t="shared" si="29"/>
        <v>0</v>
      </c>
      <c r="CV65" s="136">
        <f t="shared" si="57"/>
        <v>0</v>
      </c>
      <c r="CW65" s="136">
        <f>IF($Y65-SUMIF($BK$10:CV$10,CW$10,$BK65:CV65)&lt;ROUNDDOWN(CS65*CU65*1/2,0),$Y65-SUMIF($BK$10:CV$10,CW$10,$BK65:CV65),ROUNDDOWN(CS65*CU65*1/2,0))</f>
        <v>0</v>
      </c>
      <c r="CX65" s="136">
        <f t="shared" si="31"/>
        <v>0</v>
      </c>
      <c r="CY65" s="138">
        <f t="shared" si="32"/>
        <v>0</v>
      </c>
      <c r="CZ65" s="134"/>
      <c r="DA65" s="135">
        <f t="shared" si="33"/>
        <v>0</v>
      </c>
      <c r="DB65" s="136">
        <f t="shared" si="58"/>
        <v>0</v>
      </c>
      <c r="DC65" s="136">
        <f>IF($Y65-SUMIF($BK$10:DB$10,DC$10,$BK65:DB65)&lt;ROUNDDOWN(CY65*DA65*1/2,0),$Y65-SUMIF($BK$10:DB$10,DC$10,$BK65:DB65),ROUNDDOWN(CY65*DA65*1/2,0))</f>
        <v>0</v>
      </c>
      <c r="DD65" s="136">
        <f t="shared" si="35"/>
        <v>0</v>
      </c>
      <c r="DE65" s="138">
        <f t="shared" si="36"/>
        <v>0</v>
      </c>
      <c r="DF65" s="134"/>
      <c r="DG65" s="135">
        <f t="shared" si="37"/>
        <v>0</v>
      </c>
      <c r="DH65" s="136">
        <f t="shared" si="59"/>
        <v>0</v>
      </c>
      <c r="DI65" s="136">
        <f>IF($Y65-SUMIF($BK$10:DH$10,DI$10,$BK65:DH65)&lt;ROUNDDOWN(DE65*DG65*1/2,0),$Y65-SUMIF($BK$10:DH$10,DI$10,$BK65:DH65),ROUNDDOWN(DE65*DG65*1/2,0))</f>
        <v>0</v>
      </c>
      <c r="DJ65" s="136">
        <f t="shared" si="39"/>
        <v>0</v>
      </c>
      <c r="DK65" s="124">
        <f t="shared" si="53"/>
        <v>0</v>
      </c>
      <c r="DL65" s="124">
        <f t="shared" si="0"/>
        <v>0</v>
      </c>
      <c r="DM65" s="229">
        <f t="shared" si="47"/>
        <v>0</v>
      </c>
      <c r="DO65" s="102" t="str">
        <f t="shared" si="49"/>
        <v/>
      </c>
      <c r="DP65" s="88" t="str">
        <f t="shared" si="42"/>
        <v/>
      </c>
      <c r="DQ65" s="103" t="str">
        <f t="shared" si="54"/>
        <v/>
      </c>
    </row>
    <row r="66" spans="1:121" ht="26.25" hidden="1" customHeight="1">
      <c r="A66" s="110">
        <v>55</v>
      </c>
      <c r="B66" s="186"/>
      <c r="C66" s="186"/>
      <c r="D66" s="186"/>
      <c r="E66" s="186"/>
      <c r="F66" s="186"/>
      <c r="G66" s="186"/>
      <c r="H66" s="186"/>
      <c r="I66" s="187"/>
      <c r="J66" s="187"/>
      <c r="K66" s="187"/>
      <c r="L66" s="187"/>
      <c r="M66" s="188"/>
      <c r="N66" s="189"/>
      <c r="O66" s="120"/>
      <c r="P66" s="120"/>
      <c r="Q66" s="121"/>
      <c r="R66" s="121"/>
      <c r="S66" s="261"/>
      <c r="T66" s="122"/>
      <c r="U66" s="120"/>
      <c r="V66" s="123"/>
      <c r="W66" s="124">
        <f t="shared" si="1"/>
        <v>0</v>
      </c>
      <c r="X66" s="125">
        <v>0</v>
      </c>
      <c r="Y66" s="126">
        <f t="shared" si="44"/>
        <v>0</v>
      </c>
      <c r="Z66" s="123"/>
      <c r="AA66" s="140"/>
      <c r="AB66" s="124">
        <f t="shared" si="45"/>
        <v>0</v>
      </c>
      <c r="AC66" s="184"/>
      <c r="AD66" s="129">
        <f t="shared" si="46"/>
        <v>0</v>
      </c>
      <c r="AE66" s="130">
        <f t="shared" si="3"/>
        <v>0</v>
      </c>
      <c r="AF66" s="131"/>
      <c r="AG66" s="131"/>
      <c r="AH66" s="131"/>
      <c r="AI66" s="131"/>
      <c r="AJ66" s="131"/>
      <c r="AK66" s="131"/>
      <c r="AL66" s="123"/>
      <c r="AM66" s="124" cm="1">
        <f t="array" ref="AM66">IFERROR(ROUND(_xlfn.IFS($U66="Ａ重油",AL66*1,$U66="灯油",AL66*0.939,$U66="ＬＰガス",AL66*1.299,$U66="ＬＮＧ",AL66*1.56),1),0)</f>
        <v>0</v>
      </c>
      <c r="AN66" s="123"/>
      <c r="AO66" s="124" cm="1">
        <f t="array" ref="AO66">IFERROR(ROUND(_xlfn.IFS($U66="Ａ重油",AN66*1,$U66="灯油",AN66*0.939,$U66="ＬＰガス",AN66*1.299,$U66="ＬＮＧ",AN66*1.56),1),0)</f>
        <v>0</v>
      </c>
      <c r="AP66" s="123"/>
      <c r="AQ66" s="123"/>
      <c r="AR66" s="132"/>
      <c r="AS66" s="181"/>
      <c r="AT66" s="185"/>
      <c r="AU66" s="239"/>
      <c r="AV66" s="185"/>
      <c r="AW66" s="185"/>
      <c r="AX66" s="239"/>
      <c r="AY66" s="185"/>
      <c r="AZ66" s="239"/>
      <c r="BA66" s="185"/>
      <c r="BB66" s="185"/>
      <c r="BC66" s="239"/>
      <c r="BD66" s="239"/>
      <c r="BE66" s="185"/>
      <c r="BF66" s="185"/>
      <c r="BG66" s="239"/>
      <c r="BH66" s="254"/>
      <c r="BI66" s="133">
        <f t="shared" si="4"/>
        <v>0</v>
      </c>
      <c r="BJ66" s="134"/>
      <c r="BK66" s="135">
        <f t="shared" si="5"/>
        <v>0</v>
      </c>
      <c r="BL66" s="136">
        <f t="shared" si="6"/>
        <v>0</v>
      </c>
      <c r="BM66" s="136">
        <f>IF($Y66-SUMIF($BK$10:BL$10,BM$10,$BK66:BL66)&lt;ROUNDDOWN(BI66*BK66*1/2,0),$Y66-SUMIF($BK$10:BL$10,BM$10,$BK66:BL66),ROUNDDOWN(BI66*BK66*1/2,0))</f>
        <v>0</v>
      </c>
      <c r="BN66" s="136">
        <f t="shared" si="7"/>
        <v>0</v>
      </c>
      <c r="BO66" s="137">
        <f t="shared" si="8"/>
        <v>0</v>
      </c>
      <c r="BP66" s="134"/>
      <c r="BQ66" s="135">
        <f t="shared" si="9"/>
        <v>0</v>
      </c>
      <c r="BR66" s="136">
        <f t="shared" si="50"/>
        <v>0</v>
      </c>
      <c r="BS66" s="136">
        <f>IF($Y66-SUMIF($BK$10:BR$10,BS$10,$BK66:BR66)&lt;ROUNDDOWN(BO66*BQ66*1/2,0),$Y66-SUMIF($BK$10:BR$10,BS$10,$BK66:BR66),ROUNDDOWN(BO66*BQ66*1/2,0))</f>
        <v>0</v>
      </c>
      <c r="BT66" s="136">
        <f t="shared" si="11"/>
        <v>0</v>
      </c>
      <c r="BU66" s="137">
        <f t="shared" si="12"/>
        <v>0</v>
      </c>
      <c r="BV66" s="134"/>
      <c r="BW66" s="135">
        <f t="shared" si="13"/>
        <v>0</v>
      </c>
      <c r="BX66" s="136">
        <f t="shared" si="51"/>
        <v>0</v>
      </c>
      <c r="BY66" s="136">
        <f>IF($Y66-SUMIF($BK$10:BX$10,BY$10,$BK66:BX66)&lt;ROUNDDOWN(BU66*BW66*1/2,0),$Y66-SUMIF($BK$10:BX$10,BY$10,$BK66:BX66),ROUNDDOWN(BU66*BW66*1/2,0))</f>
        <v>0</v>
      </c>
      <c r="BZ66" s="136">
        <f t="shared" si="15"/>
        <v>0</v>
      </c>
      <c r="CA66" s="137">
        <f t="shared" si="16"/>
        <v>0</v>
      </c>
      <c r="CB66" s="134"/>
      <c r="CC66" s="135">
        <f t="shared" si="17"/>
        <v>0</v>
      </c>
      <c r="CD66" s="136">
        <f t="shared" si="52"/>
        <v>0</v>
      </c>
      <c r="CE66" s="136">
        <f>IF($Y66-SUMIF($BK$10:CD$10,CE$10,$BK66:CD66)&lt;ROUNDDOWN(CA66*CC66*1/2,0),$Y66-SUMIF($BK$10:CD$10,CE$10,$BK66:CD66),ROUNDDOWN(CA66*CC66*1/2,0))</f>
        <v>0</v>
      </c>
      <c r="CF66" s="136">
        <f t="shared" si="19"/>
        <v>0</v>
      </c>
      <c r="CG66" s="137">
        <f t="shared" si="20"/>
        <v>0</v>
      </c>
      <c r="CH66" s="134"/>
      <c r="CI66" s="135">
        <f t="shared" si="21"/>
        <v>0</v>
      </c>
      <c r="CJ66" s="136">
        <f t="shared" si="55"/>
        <v>0</v>
      </c>
      <c r="CK66" s="136">
        <f>IF($Y66-SUMIF($BK$10:CJ$10,CK$10,$BK66:CJ66)&lt;ROUNDDOWN(CG66*CI66*1/2,0),$Y66-SUMIF($BK$10:CJ$10,CK$10,$BK66:CJ66),ROUNDDOWN(CG66*CI66*1/2,0))</f>
        <v>0</v>
      </c>
      <c r="CL66" s="136">
        <f t="shared" si="23"/>
        <v>0</v>
      </c>
      <c r="CM66" s="138">
        <f t="shared" si="24"/>
        <v>0</v>
      </c>
      <c r="CN66" s="134"/>
      <c r="CO66" s="135">
        <f t="shared" si="25"/>
        <v>0</v>
      </c>
      <c r="CP66" s="136">
        <f t="shared" si="56"/>
        <v>0</v>
      </c>
      <c r="CQ66" s="136">
        <f>IF($Y66-SUMIF($BK$10:CP$10,CQ$10,$BK66:CP66)&lt;ROUNDDOWN(CM66*CO66*1/2,0),$Y66-SUMIF($BK$10:CP$10,CQ$10,$BK66:CP66),ROUNDDOWN(CM66*CO66*1/2,0))</f>
        <v>0</v>
      </c>
      <c r="CR66" s="136">
        <f t="shared" si="27"/>
        <v>0</v>
      </c>
      <c r="CS66" s="138">
        <f t="shared" si="28"/>
        <v>0</v>
      </c>
      <c r="CT66" s="134"/>
      <c r="CU66" s="135">
        <f t="shared" si="29"/>
        <v>0</v>
      </c>
      <c r="CV66" s="136">
        <f t="shared" si="57"/>
        <v>0</v>
      </c>
      <c r="CW66" s="136">
        <f>IF($Y66-SUMIF($BK$10:CV$10,CW$10,$BK66:CV66)&lt;ROUNDDOWN(CS66*CU66*1/2,0),$Y66-SUMIF($BK$10:CV$10,CW$10,$BK66:CV66),ROUNDDOWN(CS66*CU66*1/2,0))</f>
        <v>0</v>
      </c>
      <c r="CX66" s="136">
        <f t="shared" si="31"/>
        <v>0</v>
      </c>
      <c r="CY66" s="138">
        <f t="shared" si="32"/>
        <v>0</v>
      </c>
      <c r="CZ66" s="134"/>
      <c r="DA66" s="135">
        <f t="shared" si="33"/>
        <v>0</v>
      </c>
      <c r="DB66" s="136">
        <f t="shared" si="58"/>
        <v>0</v>
      </c>
      <c r="DC66" s="136">
        <f>IF($Y66-SUMIF($BK$10:DB$10,DC$10,$BK66:DB66)&lt;ROUNDDOWN(CY66*DA66*1/2,0),$Y66-SUMIF($BK$10:DB$10,DC$10,$BK66:DB66),ROUNDDOWN(CY66*DA66*1/2,0))</f>
        <v>0</v>
      </c>
      <c r="DD66" s="136">
        <f t="shared" si="35"/>
        <v>0</v>
      </c>
      <c r="DE66" s="138">
        <f t="shared" si="36"/>
        <v>0</v>
      </c>
      <c r="DF66" s="134"/>
      <c r="DG66" s="135">
        <f t="shared" si="37"/>
        <v>0</v>
      </c>
      <c r="DH66" s="136">
        <f t="shared" si="59"/>
        <v>0</v>
      </c>
      <c r="DI66" s="136">
        <f>IF($Y66-SUMIF($BK$10:DH$10,DI$10,$BK66:DH66)&lt;ROUNDDOWN(DE66*DG66*1/2,0),$Y66-SUMIF($BK$10:DH$10,DI$10,$BK66:DH66),ROUNDDOWN(DE66*DG66*1/2,0))</f>
        <v>0</v>
      </c>
      <c r="DJ66" s="136">
        <f t="shared" si="39"/>
        <v>0</v>
      </c>
      <c r="DK66" s="124">
        <f t="shared" si="53"/>
        <v>0</v>
      </c>
      <c r="DL66" s="124">
        <f t="shared" si="0"/>
        <v>0</v>
      </c>
      <c r="DM66" s="229">
        <f t="shared" si="47"/>
        <v>0</v>
      </c>
      <c r="DO66" s="102" t="str">
        <f t="shared" si="49"/>
        <v/>
      </c>
      <c r="DP66" s="88" t="str">
        <f t="shared" si="42"/>
        <v/>
      </c>
      <c r="DQ66" s="103" t="str">
        <f t="shared" si="54"/>
        <v/>
      </c>
    </row>
    <row r="67" spans="1:121" ht="26.25" hidden="1" customHeight="1">
      <c r="A67" s="110">
        <v>56</v>
      </c>
      <c r="B67" s="186"/>
      <c r="C67" s="186"/>
      <c r="D67" s="186"/>
      <c r="E67" s="186"/>
      <c r="F67" s="186"/>
      <c r="G67" s="186"/>
      <c r="H67" s="186"/>
      <c r="I67" s="187"/>
      <c r="J67" s="187"/>
      <c r="K67" s="187"/>
      <c r="L67" s="187"/>
      <c r="M67" s="188"/>
      <c r="N67" s="189"/>
      <c r="O67" s="120"/>
      <c r="P67" s="120"/>
      <c r="Q67" s="121"/>
      <c r="R67" s="121"/>
      <c r="S67" s="261"/>
      <c r="T67" s="122"/>
      <c r="U67" s="120"/>
      <c r="V67" s="123"/>
      <c r="W67" s="124">
        <f t="shared" si="1"/>
        <v>0</v>
      </c>
      <c r="X67" s="125">
        <v>0</v>
      </c>
      <c r="Y67" s="126">
        <f t="shared" si="44"/>
        <v>0</v>
      </c>
      <c r="Z67" s="123"/>
      <c r="AA67" s="140"/>
      <c r="AB67" s="124">
        <f t="shared" si="45"/>
        <v>0</v>
      </c>
      <c r="AC67" s="184"/>
      <c r="AD67" s="129">
        <f t="shared" si="46"/>
        <v>0</v>
      </c>
      <c r="AE67" s="130">
        <f t="shared" si="3"/>
        <v>0</v>
      </c>
      <c r="AF67" s="131"/>
      <c r="AG67" s="131"/>
      <c r="AH67" s="131"/>
      <c r="AI67" s="131"/>
      <c r="AJ67" s="131"/>
      <c r="AK67" s="131"/>
      <c r="AL67" s="123"/>
      <c r="AM67" s="124" cm="1">
        <f t="array" ref="AM67">IFERROR(ROUND(_xlfn.IFS($U67="Ａ重油",AL67*1,$U67="灯油",AL67*0.939,$U67="ＬＰガス",AL67*1.299,$U67="ＬＮＧ",AL67*1.56),1),0)</f>
        <v>0</v>
      </c>
      <c r="AN67" s="123"/>
      <c r="AO67" s="124" cm="1">
        <f t="array" ref="AO67">IFERROR(ROUND(_xlfn.IFS($U67="Ａ重油",AN67*1,$U67="灯油",AN67*0.939,$U67="ＬＰガス",AN67*1.299,$U67="ＬＮＧ",AN67*1.56),1),0)</f>
        <v>0</v>
      </c>
      <c r="AP67" s="123"/>
      <c r="AQ67" s="123"/>
      <c r="AR67" s="132"/>
      <c r="AS67" s="181"/>
      <c r="AT67" s="185"/>
      <c r="AU67" s="239"/>
      <c r="AV67" s="185"/>
      <c r="AW67" s="185"/>
      <c r="AX67" s="239"/>
      <c r="AY67" s="185"/>
      <c r="AZ67" s="239"/>
      <c r="BA67" s="185"/>
      <c r="BB67" s="185"/>
      <c r="BC67" s="239"/>
      <c r="BD67" s="239"/>
      <c r="BE67" s="185"/>
      <c r="BF67" s="185"/>
      <c r="BG67" s="239"/>
      <c r="BH67" s="254"/>
      <c r="BI67" s="133">
        <f t="shared" si="4"/>
        <v>0</v>
      </c>
      <c r="BJ67" s="134"/>
      <c r="BK67" s="135">
        <f t="shared" si="5"/>
        <v>0</v>
      </c>
      <c r="BL67" s="136">
        <f t="shared" si="6"/>
        <v>0</v>
      </c>
      <c r="BM67" s="136">
        <f>IF($Y67-SUMIF($BK$10:BL$10,BM$10,$BK67:BL67)&lt;ROUNDDOWN(BI67*BK67*1/2,0),$Y67-SUMIF($BK$10:BL$10,BM$10,$BK67:BL67),ROUNDDOWN(BI67*BK67*1/2,0))</f>
        <v>0</v>
      </c>
      <c r="BN67" s="136">
        <f t="shared" si="7"/>
        <v>0</v>
      </c>
      <c r="BO67" s="137">
        <f t="shared" si="8"/>
        <v>0</v>
      </c>
      <c r="BP67" s="134"/>
      <c r="BQ67" s="135">
        <f t="shared" si="9"/>
        <v>0</v>
      </c>
      <c r="BR67" s="136">
        <f t="shared" si="50"/>
        <v>0</v>
      </c>
      <c r="BS67" s="136">
        <f>IF($Y67-SUMIF($BK$10:BR$10,BS$10,$BK67:BR67)&lt;ROUNDDOWN(BO67*BQ67*1/2,0),$Y67-SUMIF($BK$10:BR$10,BS$10,$BK67:BR67),ROUNDDOWN(BO67*BQ67*1/2,0))</f>
        <v>0</v>
      </c>
      <c r="BT67" s="136">
        <f t="shared" si="11"/>
        <v>0</v>
      </c>
      <c r="BU67" s="137">
        <f t="shared" si="12"/>
        <v>0</v>
      </c>
      <c r="BV67" s="134"/>
      <c r="BW67" s="135">
        <f t="shared" si="13"/>
        <v>0</v>
      </c>
      <c r="BX67" s="136">
        <f t="shared" si="51"/>
        <v>0</v>
      </c>
      <c r="BY67" s="136">
        <f>IF($Y67-SUMIF($BK$10:BX$10,BY$10,$BK67:BX67)&lt;ROUNDDOWN(BU67*BW67*1/2,0),$Y67-SUMIF($BK$10:BX$10,BY$10,$BK67:BX67),ROUNDDOWN(BU67*BW67*1/2,0))</f>
        <v>0</v>
      </c>
      <c r="BZ67" s="136">
        <f t="shared" si="15"/>
        <v>0</v>
      </c>
      <c r="CA67" s="137">
        <f t="shared" si="16"/>
        <v>0</v>
      </c>
      <c r="CB67" s="134"/>
      <c r="CC67" s="135">
        <f t="shared" si="17"/>
        <v>0</v>
      </c>
      <c r="CD67" s="136">
        <f t="shared" si="52"/>
        <v>0</v>
      </c>
      <c r="CE67" s="136">
        <f>IF($Y67-SUMIF($BK$10:CD$10,CE$10,$BK67:CD67)&lt;ROUNDDOWN(CA67*CC67*1/2,0),$Y67-SUMIF($BK$10:CD$10,CE$10,$BK67:CD67),ROUNDDOWN(CA67*CC67*1/2,0))</f>
        <v>0</v>
      </c>
      <c r="CF67" s="136">
        <f t="shared" si="19"/>
        <v>0</v>
      </c>
      <c r="CG67" s="137">
        <f t="shared" si="20"/>
        <v>0</v>
      </c>
      <c r="CH67" s="134"/>
      <c r="CI67" s="135">
        <f t="shared" si="21"/>
        <v>0</v>
      </c>
      <c r="CJ67" s="136">
        <f t="shared" si="55"/>
        <v>0</v>
      </c>
      <c r="CK67" s="136">
        <f>IF($Y67-SUMIF($BK$10:CJ$10,CK$10,$BK67:CJ67)&lt;ROUNDDOWN(CG67*CI67*1/2,0),$Y67-SUMIF($BK$10:CJ$10,CK$10,$BK67:CJ67),ROUNDDOWN(CG67*CI67*1/2,0))</f>
        <v>0</v>
      </c>
      <c r="CL67" s="136">
        <f t="shared" si="23"/>
        <v>0</v>
      </c>
      <c r="CM67" s="138">
        <f t="shared" si="24"/>
        <v>0</v>
      </c>
      <c r="CN67" s="134"/>
      <c r="CO67" s="135">
        <f t="shared" si="25"/>
        <v>0</v>
      </c>
      <c r="CP67" s="136">
        <f t="shared" si="56"/>
        <v>0</v>
      </c>
      <c r="CQ67" s="136">
        <f>IF($Y67-SUMIF($BK$10:CP$10,CQ$10,$BK67:CP67)&lt;ROUNDDOWN(CM67*CO67*1/2,0),$Y67-SUMIF($BK$10:CP$10,CQ$10,$BK67:CP67),ROUNDDOWN(CM67*CO67*1/2,0))</f>
        <v>0</v>
      </c>
      <c r="CR67" s="136">
        <f t="shared" si="27"/>
        <v>0</v>
      </c>
      <c r="CS67" s="138">
        <f t="shared" si="28"/>
        <v>0</v>
      </c>
      <c r="CT67" s="134"/>
      <c r="CU67" s="135">
        <f t="shared" si="29"/>
        <v>0</v>
      </c>
      <c r="CV67" s="136">
        <f t="shared" si="57"/>
        <v>0</v>
      </c>
      <c r="CW67" s="136">
        <f>IF($Y67-SUMIF($BK$10:CV$10,CW$10,$BK67:CV67)&lt;ROUNDDOWN(CS67*CU67*1/2,0),$Y67-SUMIF($BK$10:CV$10,CW$10,$BK67:CV67),ROUNDDOWN(CS67*CU67*1/2,0))</f>
        <v>0</v>
      </c>
      <c r="CX67" s="136">
        <f t="shared" si="31"/>
        <v>0</v>
      </c>
      <c r="CY67" s="138">
        <f t="shared" si="32"/>
        <v>0</v>
      </c>
      <c r="CZ67" s="134"/>
      <c r="DA67" s="135">
        <f t="shared" si="33"/>
        <v>0</v>
      </c>
      <c r="DB67" s="136">
        <f t="shared" si="58"/>
        <v>0</v>
      </c>
      <c r="DC67" s="136">
        <f>IF($Y67-SUMIF($BK$10:DB$10,DC$10,$BK67:DB67)&lt;ROUNDDOWN(CY67*DA67*1/2,0),$Y67-SUMIF($BK$10:DB$10,DC$10,$BK67:DB67),ROUNDDOWN(CY67*DA67*1/2,0))</f>
        <v>0</v>
      </c>
      <c r="DD67" s="136">
        <f t="shared" si="35"/>
        <v>0</v>
      </c>
      <c r="DE67" s="138">
        <f t="shared" si="36"/>
        <v>0</v>
      </c>
      <c r="DF67" s="134"/>
      <c r="DG67" s="135">
        <f t="shared" si="37"/>
        <v>0</v>
      </c>
      <c r="DH67" s="136">
        <f t="shared" si="59"/>
        <v>0</v>
      </c>
      <c r="DI67" s="136">
        <f>IF($Y67-SUMIF($BK$10:DH$10,DI$10,$BK67:DH67)&lt;ROUNDDOWN(DE67*DG67*1/2,0),$Y67-SUMIF($BK$10:DH$10,DI$10,$BK67:DH67),ROUNDDOWN(DE67*DG67*1/2,0))</f>
        <v>0</v>
      </c>
      <c r="DJ67" s="136">
        <f t="shared" si="39"/>
        <v>0</v>
      </c>
      <c r="DK67" s="124">
        <f t="shared" si="53"/>
        <v>0</v>
      </c>
      <c r="DL67" s="124">
        <f t="shared" si="0"/>
        <v>0</v>
      </c>
      <c r="DM67" s="229">
        <f t="shared" si="47"/>
        <v>0</v>
      </c>
      <c r="DO67" s="102" t="str">
        <f t="shared" si="49"/>
        <v/>
      </c>
      <c r="DP67" s="88" t="str">
        <f t="shared" si="42"/>
        <v/>
      </c>
      <c r="DQ67" s="103" t="str">
        <f t="shared" si="54"/>
        <v/>
      </c>
    </row>
    <row r="68" spans="1:121" ht="26.25" hidden="1" customHeight="1">
      <c r="A68" s="110">
        <v>57</v>
      </c>
      <c r="B68" s="186"/>
      <c r="C68" s="186"/>
      <c r="D68" s="186"/>
      <c r="E68" s="186"/>
      <c r="F68" s="186"/>
      <c r="G68" s="186"/>
      <c r="H68" s="186"/>
      <c r="I68" s="187"/>
      <c r="J68" s="187"/>
      <c r="K68" s="187"/>
      <c r="L68" s="187"/>
      <c r="M68" s="188"/>
      <c r="N68" s="189"/>
      <c r="O68" s="120"/>
      <c r="P68" s="120"/>
      <c r="Q68" s="121"/>
      <c r="R68" s="121"/>
      <c r="S68" s="261"/>
      <c r="T68" s="122"/>
      <c r="U68" s="120"/>
      <c r="V68" s="123"/>
      <c r="W68" s="124">
        <f t="shared" si="1"/>
        <v>0</v>
      </c>
      <c r="X68" s="125">
        <v>0</v>
      </c>
      <c r="Y68" s="126">
        <f t="shared" si="44"/>
        <v>0</v>
      </c>
      <c r="Z68" s="123"/>
      <c r="AA68" s="140"/>
      <c r="AB68" s="124">
        <f t="shared" si="45"/>
        <v>0</v>
      </c>
      <c r="AC68" s="184"/>
      <c r="AD68" s="129">
        <f t="shared" si="46"/>
        <v>0</v>
      </c>
      <c r="AE68" s="130">
        <f t="shared" si="3"/>
        <v>0</v>
      </c>
      <c r="AF68" s="131"/>
      <c r="AG68" s="131"/>
      <c r="AH68" s="131"/>
      <c r="AI68" s="131"/>
      <c r="AJ68" s="131"/>
      <c r="AK68" s="131"/>
      <c r="AL68" s="123"/>
      <c r="AM68" s="124" cm="1">
        <f t="array" ref="AM68">IFERROR(ROUND(_xlfn.IFS($U68="Ａ重油",AL68*1,$U68="灯油",AL68*0.939,$U68="ＬＰガス",AL68*1.299,$U68="ＬＮＧ",AL68*1.56),1),0)</f>
        <v>0</v>
      </c>
      <c r="AN68" s="123"/>
      <c r="AO68" s="124" cm="1">
        <f t="array" ref="AO68">IFERROR(ROUND(_xlfn.IFS($U68="Ａ重油",AN68*1,$U68="灯油",AN68*0.939,$U68="ＬＰガス",AN68*1.299,$U68="ＬＮＧ",AN68*1.56),1),0)</f>
        <v>0</v>
      </c>
      <c r="AP68" s="123"/>
      <c r="AQ68" s="123"/>
      <c r="AR68" s="132"/>
      <c r="AS68" s="181"/>
      <c r="AT68" s="185"/>
      <c r="AU68" s="239"/>
      <c r="AV68" s="185"/>
      <c r="AW68" s="185"/>
      <c r="AX68" s="239"/>
      <c r="AY68" s="185"/>
      <c r="AZ68" s="239"/>
      <c r="BA68" s="185"/>
      <c r="BB68" s="185"/>
      <c r="BC68" s="239"/>
      <c r="BD68" s="239"/>
      <c r="BE68" s="185"/>
      <c r="BF68" s="185"/>
      <c r="BG68" s="239"/>
      <c r="BH68" s="254"/>
      <c r="BI68" s="133">
        <f t="shared" si="4"/>
        <v>0</v>
      </c>
      <c r="BJ68" s="134"/>
      <c r="BK68" s="135">
        <f t="shared" si="5"/>
        <v>0</v>
      </c>
      <c r="BL68" s="136">
        <f t="shared" si="6"/>
        <v>0</v>
      </c>
      <c r="BM68" s="136">
        <f>IF($Y68-SUMIF($BK$10:BL$10,BM$10,$BK68:BL68)&lt;ROUNDDOWN(BI68*BK68*1/2,0),$Y68-SUMIF($BK$10:BL$10,BM$10,$BK68:BL68),ROUNDDOWN(BI68*BK68*1/2,0))</f>
        <v>0</v>
      </c>
      <c r="BN68" s="136">
        <f t="shared" si="7"/>
        <v>0</v>
      </c>
      <c r="BO68" s="137">
        <f t="shared" si="8"/>
        <v>0</v>
      </c>
      <c r="BP68" s="134"/>
      <c r="BQ68" s="135">
        <f t="shared" si="9"/>
        <v>0</v>
      </c>
      <c r="BR68" s="136">
        <f t="shared" si="50"/>
        <v>0</v>
      </c>
      <c r="BS68" s="136">
        <f>IF($Y68-SUMIF($BK$10:BR$10,BS$10,$BK68:BR68)&lt;ROUNDDOWN(BO68*BQ68*1/2,0),$Y68-SUMIF($BK$10:BR$10,BS$10,$BK68:BR68),ROUNDDOWN(BO68*BQ68*1/2,0))</f>
        <v>0</v>
      </c>
      <c r="BT68" s="136">
        <f t="shared" si="11"/>
        <v>0</v>
      </c>
      <c r="BU68" s="137">
        <f t="shared" si="12"/>
        <v>0</v>
      </c>
      <c r="BV68" s="134"/>
      <c r="BW68" s="135">
        <f t="shared" si="13"/>
        <v>0</v>
      </c>
      <c r="BX68" s="136">
        <f t="shared" si="51"/>
        <v>0</v>
      </c>
      <c r="BY68" s="136">
        <f>IF($Y68-SUMIF($BK$10:BX$10,BY$10,$BK68:BX68)&lt;ROUNDDOWN(BU68*BW68*1/2,0),$Y68-SUMIF($BK$10:BX$10,BY$10,$BK68:BX68),ROUNDDOWN(BU68*BW68*1/2,0))</f>
        <v>0</v>
      </c>
      <c r="BZ68" s="136">
        <f t="shared" si="15"/>
        <v>0</v>
      </c>
      <c r="CA68" s="137">
        <f t="shared" si="16"/>
        <v>0</v>
      </c>
      <c r="CB68" s="134"/>
      <c r="CC68" s="135">
        <f t="shared" si="17"/>
        <v>0</v>
      </c>
      <c r="CD68" s="136">
        <f t="shared" si="52"/>
        <v>0</v>
      </c>
      <c r="CE68" s="136">
        <f>IF($Y68-SUMIF($BK$10:CD$10,CE$10,$BK68:CD68)&lt;ROUNDDOWN(CA68*CC68*1/2,0),$Y68-SUMIF($BK$10:CD$10,CE$10,$BK68:CD68),ROUNDDOWN(CA68*CC68*1/2,0))</f>
        <v>0</v>
      </c>
      <c r="CF68" s="136">
        <f t="shared" si="19"/>
        <v>0</v>
      </c>
      <c r="CG68" s="137">
        <f t="shared" si="20"/>
        <v>0</v>
      </c>
      <c r="CH68" s="134"/>
      <c r="CI68" s="135">
        <f t="shared" si="21"/>
        <v>0</v>
      </c>
      <c r="CJ68" s="136">
        <f t="shared" si="55"/>
        <v>0</v>
      </c>
      <c r="CK68" s="136">
        <f>IF($Y68-SUMIF($BK$10:CJ$10,CK$10,$BK68:CJ68)&lt;ROUNDDOWN(CG68*CI68*1/2,0),$Y68-SUMIF($BK$10:CJ$10,CK$10,$BK68:CJ68),ROUNDDOWN(CG68*CI68*1/2,0))</f>
        <v>0</v>
      </c>
      <c r="CL68" s="136">
        <f t="shared" si="23"/>
        <v>0</v>
      </c>
      <c r="CM68" s="138">
        <f t="shared" si="24"/>
        <v>0</v>
      </c>
      <c r="CN68" s="134"/>
      <c r="CO68" s="135">
        <f t="shared" si="25"/>
        <v>0</v>
      </c>
      <c r="CP68" s="136">
        <f t="shared" si="56"/>
        <v>0</v>
      </c>
      <c r="CQ68" s="136">
        <f>IF($Y68-SUMIF($BK$10:CP$10,CQ$10,$BK68:CP68)&lt;ROUNDDOWN(CM68*CO68*1/2,0),$Y68-SUMIF($BK$10:CP$10,CQ$10,$BK68:CP68),ROUNDDOWN(CM68*CO68*1/2,0))</f>
        <v>0</v>
      </c>
      <c r="CR68" s="136">
        <f t="shared" si="27"/>
        <v>0</v>
      </c>
      <c r="CS68" s="138">
        <f t="shared" si="28"/>
        <v>0</v>
      </c>
      <c r="CT68" s="134"/>
      <c r="CU68" s="135">
        <f t="shared" si="29"/>
        <v>0</v>
      </c>
      <c r="CV68" s="136">
        <f t="shared" si="57"/>
        <v>0</v>
      </c>
      <c r="CW68" s="136">
        <f>IF($Y68-SUMIF($BK$10:CV$10,CW$10,$BK68:CV68)&lt;ROUNDDOWN(CS68*CU68*1/2,0),$Y68-SUMIF($BK$10:CV$10,CW$10,$BK68:CV68),ROUNDDOWN(CS68*CU68*1/2,0))</f>
        <v>0</v>
      </c>
      <c r="CX68" s="136">
        <f t="shared" si="31"/>
        <v>0</v>
      </c>
      <c r="CY68" s="138">
        <f t="shared" si="32"/>
        <v>0</v>
      </c>
      <c r="CZ68" s="134"/>
      <c r="DA68" s="135">
        <f t="shared" si="33"/>
        <v>0</v>
      </c>
      <c r="DB68" s="136">
        <f t="shared" si="58"/>
        <v>0</v>
      </c>
      <c r="DC68" s="136">
        <f>IF($Y68-SUMIF($BK$10:DB$10,DC$10,$BK68:DB68)&lt;ROUNDDOWN(CY68*DA68*1/2,0),$Y68-SUMIF($BK$10:DB$10,DC$10,$BK68:DB68),ROUNDDOWN(CY68*DA68*1/2,0))</f>
        <v>0</v>
      </c>
      <c r="DD68" s="136">
        <f t="shared" si="35"/>
        <v>0</v>
      </c>
      <c r="DE68" s="138">
        <f t="shared" si="36"/>
        <v>0</v>
      </c>
      <c r="DF68" s="134"/>
      <c r="DG68" s="135">
        <f t="shared" si="37"/>
        <v>0</v>
      </c>
      <c r="DH68" s="136">
        <f t="shared" si="59"/>
        <v>0</v>
      </c>
      <c r="DI68" s="136">
        <f>IF($Y68-SUMIF($BK$10:DH$10,DI$10,$BK68:DH68)&lt;ROUNDDOWN(DE68*DG68*1/2,0),$Y68-SUMIF($BK$10:DH$10,DI$10,$BK68:DH68),ROUNDDOWN(DE68*DG68*1/2,0))</f>
        <v>0</v>
      </c>
      <c r="DJ68" s="136">
        <f t="shared" si="39"/>
        <v>0</v>
      </c>
      <c r="DK68" s="124">
        <f t="shared" si="53"/>
        <v>0</v>
      </c>
      <c r="DL68" s="124">
        <f t="shared" si="0"/>
        <v>0</v>
      </c>
      <c r="DM68" s="229">
        <f t="shared" si="47"/>
        <v>0</v>
      </c>
      <c r="DO68" s="102" t="str">
        <f t="shared" si="49"/>
        <v/>
      </c>
      <c r="DP68" s="88" t="str">
        <f t="shared" si="42"/>
        <v/>
      </c>
      <c r="DQ68" s="103" t="str">
        <f t="shared" si="54"/>
        <v/>
      </c>
    </row>
    <row r="69" spans="1:121" ht="26.25" hidden="1" customHeight="1">
      <c r="A69" s="110">
        <v>58</v>
      </c>
      <c r="B69" s="186"/>
      <c r="C69" s="186"/>
      <c r="D69" s="186"/>
      <c r="E69" s="186"/>
      <c r="F69" s="186"/>
      <c r="G69" s="186"/>
      <c r="H69" s="186"/>
      <c r="I69" s="187"/>
      <c r="J69" s="187"/>
      <c r="K69" s="187"/>
      <c r="L69" s="187"/>
      <c r="M69" s="188"/>
      <c r="N69" s="189"/>
      <c r="O69" s="120"/>
      <c r="P69" s="120"/>
      <c r="Q69" s="121"/>
      <c r="R69" s="121"/>
      <c r="S69" s="261"/>
      <c r="T69" s="122"/>
      <c r="U69" s="120"/>
      <c r="V69" s="123"/>
      <c r="W69" s="124">
        <f t="shared" si="1"/>
        <v>0</v>
      </c>
      <c r="X69" s="125">
        <v>0</v>
      </c>
      <c r="Y69" s="126">
        <f t="shared" si="44"/>
        <v>0</v>
      </c>
      <c r="Z69" s="123"/>
      <c r="AA69" s="140"/>
      <c r="AB69" s="124">
        <f t="shared" si="45"/>
        <v>0</v>
      </c>
      <c r="AC69" s="184"/>
      <c r="AD69" s="129">
        <f t="shared" si="46"/>
        <v>0</v>
      </c>
      <c r="AE69" s="130">
        <f t="shared" si="3"/>
        <v>0</v>
      </c>
      <c r="AF69" s="131"/>
      <c r="AG69" s="131"/>
      <c r="AH69" s="131"/>
      <c r="AI69" s="131"/>
      <c r="AJ69" s="131"/>
      <c r="AK69" s="131"/>
      <c r="AL69" s="123"/>
      <c r="AM69" s="124" cm="1">
        <f t="array" ref="AM69">IFERROR(ROUND(_xlfn.IFS($U69="Ａ重油",AL69*1,$U69="灯油",AL69*0.939,$U69="ＬＰガス",AL69*1.299,$U69="ＬＮＧ",AL69*1.56),1),0)</f>
        <v>0</v>
      </c>
      <c r="AN69" s="123"/>
      <c r="AO69" s="124" cm="1">
        <f t="array" ref="AO69">IFERROR(ROUND(_xlfn.IFS($U69="Ａ重油",AN69*1,$U69="灯油",AN69*0.939,$U69="ＬＰガス",AN69*1.299,$U69="ＬＮＧ",AN69*1.56),1),0)</f>
        <v>0</v>
      </c>
      <c r="AP69" s="123"/>
      <c r="AQ69" s="123"/>
      <c r="AR69" s="132"/>
      <c r="AS69" s="181"/>
      <c r="AT69" s="185"/>
      <c r="AU69" s="239"/>
      <c r="AV69" s="185"/>
      <c r="AW69" s="185"/>
      <c r="AX69" s="239"/>
      <c r="AY69" s="185"/>
      <c r="AZ69" s="239"/>
      <c r="BA69" s="185"/>
      <c r="BB69" s="185"/>
      <c r="BC69" s="239"/>
      <c r="BD69" s="239"/>
      <c r="BE69" s="185"/>
      <c r="BF69" s="185"/>
      <c r="BG69" s="239"/>
      <c r="BH69" s="254"/>
      <c r="BI69" s="133">
        <f t="shared" si="4"/>
        <v>0</v>
      </c>
      <c r="BJ69" s="134"/>
      <c r="BK69" s="135">
        <f t="shared" si="5"/>
        <v>0</v>
      </c>
      <c r="BL69" s="136">
        <f t="shared" si="6"/>
        <v>0</v>
      </c>
      <c r="BM69" s="136">
        <f>IF($Y69-SUMIF($BK$10:BL$10,BM$10,$BK69:BL69)&lt;ROUNDDOWN(BI69*BK69*1/2,0),$Y69-SUMIF($BK$10:BL$10,BM$10,$BK69:BL69),ROUNDDOWN(BI69*BK69*1/2,0))</f>
        <v>0</v>
      </c>
      <c r="BN69" s="136">
        <f t="shared" si="7"/>
        <v>0</v>
      </c>
      <c r="BO69" s="137">
        <f t="shared" si="8"/>
        <v>0</v>
      </c>
      <c r="BP69" s="134"/>
      <c r="BQ69" s="135">
        <f t="shared" si="9"/>
        <v>0</v>
      </c>
      <c r="BR69" s="136">
        <f t="shared" si="50"/>
        <v>0</v>
      </c>
      <c r="BS69" s="136">
        <f>IF($Y69-SUMIF($BK$10:BR$10,BS$10,$BK69:BR69)&lt;ROUNDDOWN(BO69*BQ69*1/2,0),$Y69-SUMIF($BK$10:BR$10,BS$10,$BK69:BR69),ROUNDDOWN(BO69*BQ69*1/2,0))</f>
        <v>0</v>
      </c>
      <c r="BT69" s="136">
        <f t="shared" si="11"/>
        <v>0</v>
      </c>
      <c r="BU69" s="137">
        <f t="shared" si="12"/>
        <v>0</v>
      </c>
      <c r="BV69" s="134"/>
      <c r="BW69" s="135">
        <f t="shared" si="13"/>
        <v>0</v>
      </c>
      <c r="BX69" s="136">
        <f t="shared" si="51"/>
        <v>0</v>
      </c>
      <c r="BY69" s="136">
        <f>IF($Y69-SUMIF($BK$10:BX$10,BY$10,$BK69:BX69)&lt;ROUNDDOWN(BU69*BW69*1/2,0),$Y69-SUMIF($BK$10:BX$10,BY$10,$BK69:BX69),ROUNDDOWN(BU69*BW69*1/2,0))</f>
        <v>0</v>
      </c>
      <c r="BZ69" s="136">
        <f t="shared" si="15"/>
        <v>0</v>
      </c>
      <c r="CA69" s="137">
        <f t="shared" si="16"/>
        <v>0</v>
      </c>
      <c r="CB69" s="134"/>
      <c r="CC69" s="135">
        <f t="shared" si="17"/>
        <v>0</v>
      </c>
      <c r="CD69" s="136">
        <f t="shared" si="52"/>
        <v>0</v>
      </c>
      <c r="CE69" s="136">
        <f>IF($Y69-SUMIF($BK$10:CD$10,CE$10,$BK69:CD69)&lt;ROUNDDOWN(CA69*CC69*1/2,0),$Y69-SUMIF($BK$10:CD$10,CE$10,$BK69:CD69),ROUNDDOWN(CA69*CC69*1/2,0))</f>
        <v>0</v>
      </c>
      <c r="CF69" s="136">
        <f t="shared" si="19"/>
        <v>0</v>
      </c>
      <c r="CG69" s="137">
        <f t="shared" si="20"/>
        <v>0</v>
      </c>
      <c r="CH69" s="134"/>
      <c r="CI69" s="135">
        <f t="shared" si="21"/>
        <v>0</v>
      </c>
      <c r="CJ69" s="136">
        <f t="shared" si="55"/>
        <v>0</v>
      </c>
      <c r="CK69" s="136">
        <f>IF($Y69-SUMIF($BK$10:CJ$10,CK$10,$BK69:CJ69)&lt;ROUNDDOWN(CG69*CI69*1/2,0),$Y69-SUMIF($BK$10:CJ$10,CK$10,$BK69:CJ69),ROUNDDOWN(CG69*CI69*1/2,0))</f>
        <v>0</v>
      </c>
      <c r="CL69" s="136">
        <f t="shared" si="23"/>
        <v>0</v>
      </c>
      <c r="CM69" s="138">
        <f t="shared" si="24"/>
        <v>0</v>
      </c>
      <c r="CN69" s="134"/>
      <c r="CO69" s="135">
        <f t="shared" si="25"/>
        <v>0</v>
      </c>
      <c r="CP69" s="136">
        <f t="shared" si="56"/>
        <v>0</v>
      </c>
      <c r="CQ69" s="136">
        <f>IF($Y69-SUMIF($BK$10:CP$10,CQ$10,$BK69:CP69)&lt;ROUNDDOWN(CM69*CO69*1/2,0),$Y69-SUMIF($BK$10:CP$10,CQ$10,$BK69:CP69),ROUNDDOWN(CM69*CO69*1/2,0))</f>
        <v>0</v>
      </c>
      <c r="CR69" s="136">
        <f t="shared" si="27"/>
        <v>0</v>
      </c>
      <c r="CS69" s="138">
        <f t="shared" si="28"/>
        <v>0</v>
      </c>
      <c r="CT69" s="134"/>
      <c r="CU69" s="135">
        <f t="shared" si="29"/>
        <v>0</v>
      </c>
      <c r="CV69" s="136">
        <f t="shared" si="57"/>
        <v>0</v>
      </c>
      <c r="CW69" s="136">
        <f>IF($Y69-SUMIF($BK$10:CV$10,CW$10,$BK69:CV69)&lt;ROUNDDOWN(CS69*CU69*1/2,0),$Y69-SUMIF($BK$10:CV$10,CW$10,$BK69:CV69),ROUNDDOWN(CS69*CU69*1/2,0))</f>
        <v>0</v>
      </c>
      <c r="CX69" s="136">
        <f t="shared" si="31"/>
        <v>0</v>
      </c>
      <c r="CY69" s="138">
        <f t="shared" si="32"/>
        <v>0</v>
      </c>
      <c r="CZ69" s="134"/>
      <c r="DA69" s="135">
        <f t="shared" si="33"/>
        <v>0</v>
      </c>
      <c r="DB69" s="136">
        <f t="shared" si="58"/>
        <v>0</v>
      </c>
      <c r="DC69" s="136">
        <f>IF($Y69-SUMIF($BK$10:DB$10,DC$10,$BK69:DB69)&lt;ROUNDDOWN(CY69*DA69*1/2,0),$Y69-SUMIF($BK$10:DB$10,DC$10,$BK69:DB69),ROUNDDOWN(CY69*DA69*1/2,0))</f>
        <v>0</v>
      </c>
      <c r="DD69" s="136">
        <f t="shared" si="35"/>
        <v>0</v>
      </c>
      <c r="DE69" s="138">
        <f t="shared" si="36"/>
        <v>0</v>
      </c>
      <c r="DF69" s="134"/>
      <c r="DG69" s="135">
        <f t="shared" si="37"/>
        <v>0</v>
      </c>
      <c r="DH69" s="136">
        <f t="shared" si="59"/>
        <v>0</v>
      </c>
      <c r="DI69" s="136">
        <f>IF($Y69-SUMIF($BK$10:DH$10,DI$10,$BK69:DH69)&lt;ROUNDDOWN(DE69*DG69*1/2,0),$Y69-SUMIF($BK$10:DH$10,DI$10,$BK69:DH69),ROUNDDOWN(DE69*DG69*1/2,0))</f>
        <v>0</v>
      </c>
      <c r="DJ69" s="136">
        <f t="shared" si="39"/>
        <v>0</v>
      </c>
      <c r="DK69" s="124">
        <f t="shared" si="53"/>
        <v>0</v>
      </c>
      <c r="DL69" s="124">
        <f t="shared" si="0"/>
        <v>0</v>
      </c>
      <c r="DM69" s="229">
        <f t="shared" si="47"/>
        <v>0</v>
      </c>
      <c r="DO69" s="102" t="str">
        <f t="shared" si="49"/>
        <v/>
      </c>
      <c r="DP69" s="88" t="str">
        <f t="shared" si="42"/>
        <v/>
      </c>
      <c r="DQ69" s="103" t="str">
        <f t="shared" si="54"/>
        <v/>
      </c>
    </row>
    <row r="70" spans="1:121" ht="26.25" hidden="1" customHeight="1">
      <c r="A70" s="110">
        <v>59</v>
      </c>
      <c r="B70" s="186"/>
      <c r="C70" s="186"/>
      <c r="D70" s="186"/>
      <c r="E70" s="186"/>
      <c r="F70" s="186"/>
      <c r="G70" s="186"/>
      <c r="H70" s="186"/>
      <c r="I70" s="187"/>
      <c r="J70" s="187"/>
      <c r="K70" s="187"/>
      <c r="L70" s="187"/>
      <c r="M70" s="188"/>
      <c r="N70" s="189"/>
      <c r="O70" s="120"/>
      <c r="P70" s="120"/>
      <c r="Q70" s="121"/>
      <c r="R70" s="121"/>
      <c r="S70" s="261"/>
      <c r="T70" s="122"/>
      <c r="U70" s="120"/>
      <c r="V70" s="123"/>
      <c r="W70" s="124">
        <f t="shared" si="1"/>
        <v>0</v>
      </c>
      <c r="X70" s="125">
        <v>0</v>
      </c>
      <c r="Y70" s="126">
        <f t="shared" si="44"/>
        <v>0</v>
      </c>
      <c r="Z70" s="123"/>
      <c r="AA70" s="140"/>
      <c r="AB70" s="124">
        <f t="shared" si="45"/>
        <v>0</v>
      </c>
      <c r="AC70" s="184"/>
      <c r="AD70" s="129">
        <f t="shared" si="46"/>
        <v>0</v>
      </c>
      <c r="AE70" s="130">
        <f t="shared" si="3"/>
        <v>0</v>
      </c>
      <c r="AF70" s="131"/>
      <c r="AG70" s="131"/>
      <c r="AH70" s="131"/>
      <c r="AI70" s="131"/>
      <c r="AJ70" s="131"/>
      <c r="AK70" s="131"/>
      <c r="AL70" s="123"/>
      <c r="AM70" s="124" cm="1">
        <f t="array" ref="AM70">IFERROR(ROUND(_xlfn.IFS($U70="Ａ重油",AL70*1,$U70="灯油",AL70*0.939,$U70="ＬＰガス",AL70*1.299,$U70="ＬＮＧ",AL70*1.56),1),0)</f>
        <v>0</v>
      </c>
      <c r="AN70" s="123"/>
      <c r="AO70" s="124" cm="1">
        <f t="array" ref="AO70">IFERROR(ROUND(_xlfn.IFS($U70="Ａ重油",AN70*1,$U70="灯油",AN70*0.939,$U70="ＬＰガス",AN70*1.299,$U70="ＬＮＧ",AN70*1.56),1),0)</f>
        <v>0</v>
      </c>
      <c r="AP70" s="123"/>
      <c r="AQ70" s="123"/>
      <c r="AR70" s="132"/>
      <c r="AS70" s="181"/>
      <c r="AT70" s="185"/>
      <c r="AU70" s="239"/>
      <c r="AV70" s="185"/>
      <c r="AW70" s="185"/>
      <c r="AX70" s="239"/>
      <c r="AY70" s="185"/>
      <c r="AZ70" s="239"/>
      <c r="BA70" s="185"/>
      <c r="BB70" s="185"/>
      <c r="BC70" s="239"/>
      <c r="BD70" s="239"/>
      <c r="BE70" s="185"/>
      <c r="BF70" s="185"/>
      <c r="BG70" s="239"/>
      <c r="BH70" s="254"/>
      <c r="BI70" s="133">
        <f t="shared" si="4"/>
        <v>0</v>
      </c>
      <c r="BJ70" s="134"/>
      <c r="BK70" s="135">
        <f t="shared" si="5"/>
        <v>0</v>
      </c>
      <c r="BL70" s="136">
        <f t="shared" si="6"/>
        <v>0</v>
      </c>
      <c r="BM70" s="136">
        <f>IF($Y70-SUMIF($BK$10:BL$10,BM$10,$BK70:BL70)&lt;ROUNDDOWN(BI70*BK70*1/2,0),$Y70-SUMIF($BK$10:BL$10,BM$10,$BK70:BL70),ROUNDDOWN(BI70*BK70*1/2,0))</f>
        <v>0</v>
      </c>
      <c r="BN70" s="136">
        <f t="shared" si="7"/>
        <v>0</v>
      </c>
      <c r="BO70" s="137">
        <f t="shared" si="8"/>
        <v>0</v>
      </c>
      <c r="BP70" s="134"/>
      <c r="BQ70" s="135">
        <f t="shared" si="9"/>
        <v>0</v>
      </c>
      <c r="BR70" s="136">
        <f t="shared" si="50"/>
        <v>0</v>
      </c>
      <c r="BS70" s="136">
        <f>IF($Y70-SUMIF($BK$10:BR$10,BS$10,$BK70:BR70)&lt;ROUNDDOWN(BO70*BQ70*1/2,0),$Y70-SUMIF($BK$10:BR$10,BS$10,$BK70:BR70),ROUNDDOWN(BO70*BQ70*1/2,0))</f>
        <v>0</v>
      </c>
      <c r="BT70" s="136">
        <f t="shared" si="11"/>
        <v>0</v>
      </c>
      <c r="BU70" s="137">
        <f t="shared" si="12"/>
        <v>0</v>
      </c>
      <c r="BV70" s="134"/>
      <c r="BW70" s="135">
        <f t="shared" si="13"/>
        <v>0</v>
      </c>
      <c r="BX70" s="136">
        <f t="shared" si="51"/>
        <v>0</v>
      </c>
      <c r="BY70" s="136">
        <f>IF($Y70-SUMIF($BK$10:BX$10,BY$10,$BK70:BX70)&lt;ROUNDDOWN(BU70*BW70*1/2,0),$Y70-SUMIF($BK$10:BX$10,BY$10,$BK70:BX70),ROUNDDOWN(BU70*BW70*1/2,0))</f>
        <v>0</v>
      </c>
      <c r="BZ70" s="136">
        <f t="shared" si="15"/>
        <v>0</v>
      </c>
      <c r="CA70" s="137">
        <f t="shared" si="16"/>
        <v>0</v>
      </c>
      <c r="CB70" s="134"/>
      <c r="CC70" s="135">
        <f t="shared" si="17"/>
        <v>0</v>
      </c>
      <c r="CD70" s="136">
        <f t="shared" si="52"/>
        <v>0</v>
      </c>
      <c r="CE70" s="136">
        <f>IF($Y70-SUMIF($BK$10:CD$10,CE$10,$BK70:CD70)&lt;ROUNDDOWN(CA70*CC70*1/2,0),$Y70-SUMIF($BK$10:CD$10,CE$10,$BK70:CD70),ROUNDDOWN(CA70*CC70*1/2,0))</f>
        <v>0</v>
      </c>
      <c r="CF70" s="136">
        <f t="shared" si="19"/>
        <v>0</v>
      </c>
      <c r="CG70" s="137">
        <f t="shared" si="20"/>
        <v>0</v>
      </c>
      <c r="CH70" s="134"/>
      <c r="CI70" s="135">
        <f t="shared" si="21"/>
        <v>0</v>
      </c>
      <c r="CJ70" s="136">
        <f t="shared" si="55"/>
        <v>0</v>
      </c>
      <c r="CK70" s="136">
        <f>IF($Y70-SUMIF($BK$10:CJ$10,CK$10,$BK70:CJ70)&lt;ROUNDDOWN(CG70*CI70*1/2,0),$Y70-SUMIF($BK$10:CJ$10,CK$10,$BK70:CJ70),ROUNDDOWN(CG70*CI70*1/2,0))</f>
        <v>0</v>
      </c>
      <c r="CL70" s="136">
        <f t="shared" si="23"/>
        <v>0</v>
      </c>
      <c r="CM70" s="138">
        <f t="shared" si="24"/>
        <v>0</v>
      </c>
      <c r="CN70" s="134"/>
      <c r="CO70" s="135">
        <f t="shared" si="25"/>
        <v>0</v>
      </c>
      <c r="CP70" s="136">
        <f t="shared" si="56"/>
        <v>0</v>
      </c>
      <c r="CQ70" s="136">
        <f>IF($Y70-SUMIF($BK$10:CP$10,CQ$10,$BK70:CP70)&lt;ROUNDDOWN(CM70*CO70*1/2,0),$Y70-SUMIF($BK$10:CP$10,CQ$10,$BK70:CP70),ROUNDDOWN(CM70*CO70*1/2,0))</f>
        <v>0</v>
      </c>
      <c r="CR70" s="136">
        <f t="shared" si="27"/>
        <v>0</v>
      </c>
      <c r="CS70" s="138">
        <f t="shared" si="28"/>
        <v>0</v>
      </c>
      <c r="CT70" s="134"/>
      <c r="CU70" s="135">
        <f t="shared" si="29"/>
        <v>0</v>
      </c>
      <c r="CV70" s="136">
        <f t="shared" si="57"/>
        <v>0</v>
      </c>
      <c r="CW70" s="136">
        <f>IF($Y70-SUMIF($BK$10:CV$10,CW$10,$BK70:CV70)&lt;ROUNDDOWN(CS70*CU70*1/2,0),$Y70-SUMIF($BK$10:CV$10,CW$10,$BK70:CV70),ROUNDDOWN(CS70*CU70*1/2,0))</f>
        <v>0</v>
      </c>
      <c r="CX70" s="136">
        <f t="shared" si="31"/>
        <v>0</v>
      </c>
      <c r="CY70" s="138">
        <f t="shared" si="32"/>
        <v>0</v>
      </c>
      <c r="CZ70" s="134"/>
      <c r="DA70" s="135">
        <f t="shared" si="33"/>
        <v>0</v>
      </c>
      <c r="DB70" s="136">
        <f t="shared" si="58"/>
        <v>0</v>
      </c>
      <c r="DC70" s="136">
        <f>IF($Y70-SUMIF($BK$10:DB$10,DC$10,$BK70:DB70)&lt;ROUNDDOWN(CY70*DA70*1/2,0),$Y70-SUMIF($BK$10:DB$10,DC$10,$BK70:DB70),ROUNDDOWN(CY70*DA70*1/2,0))</f>
        <v>0</v>
      </c>
      <c r="DD70" s="136">
        <f t="shared" si="35"/>
        <v>0</v>
      </c>
      <c r="DE70" s="138">
        <f t="shared" si="36"/>
        <v>0</v>
      </c>
      <c r="DF70" s="134"/>
      <c r="DG70" s="135">
        <f t="shared" si="37"/>
        <v>0</v>
      </c>
      <c r="DH70" s="136">
        <f t="shared" si="59"/>
        <v>0</v>
      </c>
      <c r="DI70" s="136">
        <f>IF($Y70-SUMIF($BK$10:DH$10,DI$10,$BK70:DH70)&lt;ROUNDDOWN(DE70*DG70*1/2,0),$Y70-SUMIF($BK$10:DH$10,DI$10,$BK70:DH70),ROUNDDOWN(DE70*DG70*1/2,0))</f>
        <v>0</v>
      </c>
      <c r="DJ70" s="136">
        <f t="shared" si="39"/>
        <v>0</v>
      </c>
      <c r="DK70" s="124">
        <f t="shared" si="53"/>
        <v>0</v>
      </c>
      <c r="DL70" s="124">
        <f t="shared" si="0"/>
        <v>0</v>
      </c>
      <c r="DM70" s="229">
        <f t="shared" si="47"/>
        <v>0</v>
      </c>
      <c r="DO70" s="102" t="str">
        <f t="shared" si="49"/>
        <v/>
      </c>
      <c r="DP70" s="88" t="str">
        <f t="shared" si="42"/>
        <v/>
      </c>
      <c r="DQ70" s="103" t="str">
        <f t="shared" si="54"/>
        <v/>
      </c>
    </row>
    <row r="71" spans="1:121" ht="26.25" hidden="1" customHeight="1">
      <c r="A71" s="110">
        <v>60</v>
      </c>
      <c r="B71" s="186"/>
      <c r="C71" s="186"/>
      <c r="D71" s="186"/>
      <c r="E71" s="186"/>
      <c r="F71" s="186"/>
      <c r="G71" s="186"/>
      <c r="H71" s="186"/>
      <c r="I71" s="187"/>
      <c r="J71" s="187"/>
      <c r="K71" s="187"/>
      <c r="L71" s="187"/>
      <c r="M71" s="188"/>
      <c r="N71" s="189"/>
      <c r="O71" s="120"/>
      <c r="P71" s="120"/>
      <c r="Q71" s="121"/>
      <c r="R71" s="121"/>
      <c r="S71" s="261"/>
      <c r="T71" s="122"/>
      <c r="U71" s="120"/>
      <c r="V71" s="123"/>
      <c r="W71" s="124">
        <f t="shared" si="1"/>
        <v>0</v>
      </c>
      <c r="X71" s="125">
        <v>0</v>
      </c>
      <c r="Y71" s="126">
        <f t="shared" si="44"/>
        <v>0</v>
      </c>
      <c r="Z71" s="123"/>
      <c r="AA71" s="140"/>
      <c r="AB71" s="124">
        <f t="shared" si="45"/>
        <v>0</v>
      </c>
      <c r="AC71" s="128"/>
      <c r="AD71" s="129">
        <f t="shared" si="46"/>
        <v>0</v>
      </c>
      <c r="AE71" s="130">
        <f t="shared" si="3"/>
        <v>0</v>
      </c>
      <c r="AF71" s="131"/>
      <c r="AG71" s="131"/>
      <c r="AH71" s="131"/>
      <c r="AI71" s="131"/>
      <c r="AJ71" s="131"/>
      <c r="AK71" s="131"/>
      <c r="AL71" s="123"/>
      <c r="AM71" s="124" cm="1">
        <f t="array" ref="AM71">IFERROR(ROUND(_xlfn.IFS($U71="Ａ重油",AL71*1,$U71="灯油",AL71*0.939,$U71="ＬＰガス",AL71*1.299,$U71="ＬＮＧ",AL71*1.56),1),0)</f>
        <v>0</v>
      </c>
      <c r="AN71" s="123"/>
      <c r="AO71" s="124" cm="1">
        <f t="array" ref="AO71">IFERROR(ROUND(_xlfn.IFS($U71="Ａ重油",AN71*1,$U71="灯油",AN71*0.939,$U71="ＬＰガス",AN71*1.299,$U71="ＬＮＧ",AN71*1.56),1),0)</f>
        <v>0</v>
      </c>
      <c r="AP71" s="123"/>
      <c r="AQ71" s="123"/>
      <c r="AR71" s="132"/>
      <c r="AS71" s="181"/>
      <c r="AT71" s="185"/>
      <c r="AU71" s="239"/>
      <c r="AV71" s="185"/>
      <c r="AW71" s="185"/>
      <c r="AX71" s="239"/>
      <c r="AY71" s="185"/>
      <c r="AZ71" s="239"/>
      <c r="BA71" s="185"/>
      <c r="BB71" s="185"/>
      <c r="BC71" s="239"/>
      <c r="BD71" s="239"/>
      <c r="BE71" s="185"/>
      <c r="BF71" s="185"/>
      <c r="BG71" s="239"/>
      <c r="BH71" s="254"/>
      <c r="BI71" s="133">
        <f t="shared" si="4"/>
        <v>0</v>
      </c>
      <c r="BJ71" s="134"/>
      <c r="BK71" s="135">
        <f t="shared" si="5"/>
        <v>0</v>
      </c>
      <c r="BL71" s="136">
        <f t="shared" si="6"/>
        <v>0</v>
      </c>
      <c r="BM71" s="136">
        <f>IF($Y71-SUMIF($BK$10:BL$10,BM$10,$BK71:BL71)&lt;ROUNDDOWN(BI71*BK71*1/2,0),$Y71-SUMIF($BK$10:BL$10,BM$10,$BK71:BL71),ROUNDDOWN(BI71*BK71*1/2,0))</f>
        <v>0</v>
      </c>
      <c r="BN71" s="136">
        <f t="shared" si="7"/>
        <v>0</v>
      </c>
      <c r="BO71" s="137">
        <f t="shared" si="8"/>
        <v>0</v>
      </c>
      <c r="BP71" s="134"/>
      <c r="BQ71" s="135">
        <f t="shared" si="9"/>
        <v>0</v>
      </c>
      <c r="BR71" s="136">
        <f t="shared" si="50"/>
        <v>0</v>
      </c>
      <c r="BS71" s="136">
        <f>IF($Y71-SUMIF($BK$10:BR$10,BS$10,$BK71:BR71)&lt;ROUNDDOWN(BO71*BQ71*1/2,0),$Y71-SUMIF($BK$10:BR$10,BS$10,$BK71:BR71),ROUNDDOWN(BO71*BQ71*1/2,0))</f>
        <v>0</v>
      </c>
      <c r="BT71" s="136">
        <f t="shared" si="11"/>
        <v>0</v>
      </c>
      <c r="BU71" s="137">
        <f t="shared" si="12"/>
        <v>0</v>
      </c>
      <c r="BV71" s="134"/>
      <c r="BW71" s="135">
        <f t="shared" si="13"/>
        <v>0</v>
      </c>
      <c r="BX71" s="136">
        <f t="shared" si="51"/>
        <v>0</v>
      </c>
      <c r="BY71" s="136">
        <f>IF($Y71-SUMIF($BK$10:BX$10,BY$10,$BK71:BX71)&lt;ROUNDDOWN(BU71*BW71*1/2,0),$Y71-SUMIF($BK$10:BX$10,BY$10,$BK71:BX71),ROUNDDOWN(BU71*BW71*1/2,0))</f>
        <v>0</v>
      </c>
      <c r="BZ71" s="136">
        <f t="shared" si="15"/>
        <v>0</v>
      </c>
      <c r="CA71" s="137">
        <f t="shared" si="16"/>
        <v>0</v>
      </c>
      <c r="CB71" s="134"/>
      <c r="CC71" s="135">
        <f t="shared" si="17"/>
        <v>0</v>
      </c>
      <c r="CD71" s="136">
        <f t="shared" si="52"/>
        <v>0</v>
      </c>
      <c r="CE71" s="136">
        <f>IF($Y71-SUMIF($BK$10:CD$10,CE$10,$BK71:CD71)&lt;ROUNDDOWN(CA71*CC71*1/2,0),$Y71-SUMIF($BK$10:CD$10,CE$10,$BK71:CD71),ROUNDDOWN(CA71*CC71*1/2,0))</f>
        <v>0</v>
      </c>
      <c r="CF71" s="136">
        <f t="shared" si="19"/>
        <v>0</v>
      </c>
      <c r="CG71" s="137">
        <f t="shared" si="20"/>
        <v>0</v>
      </c>
      <c r="CH71" s="134"/>
      <c r="CI71" s="135">
        <f t="shared" si="21"/>
        <v>0</v>
      </c>
      <c r="CJ71" s="136">
        <f t="shared" si="55"/>
        <v>0</v>
      </c>
      <c r="CK71" s="136">
        <f>IF($Y71-SUMIF($BK$10:CJ$10,CK$10,$BK71:CJ71)&lt;ROUNDDOWN(CG71*CI71*1/2,0),$Y71-SUMIF($BK$10:CJ$10,CK$10,$BK71:CJ71),ROUNDDOWN(CG71*CI71*1/2,0))</f>
        <v>0</v>
      </c>
      <c r="CL71" s="136">
        <f t="shared" si="23"/>
        <v>0</v>
      </c>
      <c r="CM71" s="138">
        <f t="shared" si="24"/>
        <v>0</v>
      </c>
      <c r="CN71" s="134"/>
      <c r="CO71" s="135">
        <f t="shared" si="25"/>
        <v>0</v>
      </c>
      <c r="CP71" s="136">
        <f t="shared" si="56"/>
        <v>0</v>
      </c>
      <c r="CQ71" s="136">
        <f>IF($Y71-SUMIF($BK$10:CP$10,CQ$10,$BK71:CP71)&lt;ROUNDDOWN(CM71*CO71*1/2,0),$Y71-SUMIF($BK$10:CP$10,CQ$10,$BK71:CP71),ROUNDDOWN(CM71*CO71*1/2,0))</f>
        <v>0</v>
      </c>
      <c r="CR71" s="136">
        <f t="shared" si="27"/>
        <v>0</v>
      </c>
      <c r="CS71" s="138">
        <f t="shared" si="28"/>
        <v>0</v>
      </c>
      <c r="CT71" s="134"/>
      <c r="CU71" s="135">
        <f t="shared" si="29"/>
        <v>0</v>
      </c>
      <c r="CV71" s="136">
        <f t="shared" si="57"/>
        <v>0</v>
      </c>
      <c r="CW71" s="136">
        <f>IF($Y71-SUMIF($BK$10:CV$10,CW$10,$BK71:CV71)&lt;ROUNDDOWN(CS71*CU71*1/2,0),$Y71-SUMIF($BK$10:CV$10,CW$10,$BK71:CV71),ROUNDDOWN(CS71*CU71*1/2,0))</f>
        <v>0</v>
      </c>
      <c r="CX71" s="136">
        <f t="shared" si="31"/>
        <v>0</v>
      </c>
      <c r="CY71" s="138">
        <f t="shared" si="32"/>
        <v>0</v>
      </c>
      <c r="CZ71" s="134"/>
      <c r="DA71" s="135">
        <f t="shared" si="33"/>
        <v>0</v>
      </c>
      <c r="DB71" s="136">
        <f t="shared" si="58"/>
        <v>0</v>
      </c>
      <c r="DC71" s="136">
        <f>IF($Y71-SUMIF($BK$10:DB$10,DC$10,$BK71:DB71)&lt;ROUNDDOWN(CY71*DA71*1/2,0),$Y71-SUMIF($BK$10:DB$10,DC$10,$BK71:DB71),ROUNDDOWN(CY71*DA71*1/2,0))</f>
        <v>0</v>
      </c>
      <c r="DD71" s="136">
        <f t="shared" si="35"/>
        <v>0</v>
      </c>
      <c r="DE71" s="138">
        <f t="shared" si="36"/>
        <v>0</v>
      </c>
      <c r="DF71" s="134"/>
      <c r="DG71" s="135">
        <f t="shared" si="37"/>
        <v>0</v>
      </c>
      <c r="DH71" s="136">
        <f t="shared" si="59"/>
        <v>0</v>
      </c>
      <c r="DI71" s="136">
        <f>IF($Y71-SUMIF($BK$10:DH$10,DI$10,$BK71:DH71)&lt;ROUNDDOWN(DE71*DG71*1/2,0),$Y71-SUMIF($BK$10:DH$10,DI$10,$BK71:DH71),ROUNDDOWN(DE71*DG71*1/2,0))</f>
        <v>0</v>
      </c>
      <c r="DJ71" s="136">
        <f t="shared" si="39"/>
        <v>0</v>
      </c>
      <c r="DK71" s="124">
        <f t="shared" si="53"/>
        <v>0</v>
      </c>
      <c r="DL71" s="124">
        <f t="shared" si="0"/>
        <v>0</v>
      </c>
      <c r="DM71" s="229">
        <f t="shared" si="47"/>
        <v>0</v>
      </c>
      <c r="DO71" s="102" t="str">
        <f t="shared" si="49"/>
        <v/>
      </c>
      <c r="DP71" s="88" t="str">
        <f t="shared" si="42"/>
        <v/>
      </c>
      <c r="DQ71" s="103" t="str">
        <f t="shared" si="54"/>
        <v/>
      </c>
    </row>
    <row r="72" spans="1:121" ht="26.25" hidden="1" customHeight="1">
      <c r="A72" s="110">
        <v>61</v>
      </c>
      <c r="B72" s="186"/>
      <c r="C72" s="186"/>
      <c r="D72" s="186"/>
      <c r="E72" s="186"/>
      <c r="F72" s="186"/>
      <c r="G72" s="186"/>
      <c r="H72" s="186"/>
      <c r="I72" s="187"/>
      <c r="J72" s="187"/>
      <c r="K72" s="187"/>
      <c r="L72" s="187"/>
      <c r="M72" s="188"/>
      <c r="N72" s="189"/>
      <c r="O72" s="120"/>
      <c r="P72" s="120"/>
      <c r="Q72" s="121"/>
      <c r="R72" s="121"/>
      <c r="S72" s="261"/>
      <c r="T72" s="122"/>
      <c r="U72" s="120"/>
      <c r="V72" s="123"/>
      <c r="W72" s="124">
        <f t="shared" si="1"/>
        <v>0</v>
      </c>
      <c r="X72" s="125">
        <v>0</v>
      </c>
      <c r="Y72" s="126">
        <f t="shared" si="44"/>
        <v>0</v>
      </c>
      <c r="Z72" s="123"/>
      <c r="AA72" s="140"/>
      <c r="AB72" s="124">
        <f t="shared" si="45"/>
        <v>0</v>
      </c>
      <c r="AC72" s="128"/>
      <c r="AD72" s="129">
        <f t="shared" si="46"/>
        <v>0</v>
      </c>
      <c r="AE72" s="130">
        <f t="shared" si="3"/>
        <v>0</v>
      </c>
      <c r="AF72" s="131"/>
      <c r="AG72" s="131"/>
      <c r="AH72" s="131"/>
      <c r="AI72" s="131"/>
      <c r="AJ72" s="131"/>
      <c r="AK72" s="131"/>
      <c r="AL72" s="123"/>
      <c r="AM72" s="124" cm="1">
        <f t="array" ref="AM72">IFERROR(ROUND(_xlfn.IFS($U72="Ａ重油",AL72*1,$U72="灯油",AL72*0.939,$U72="ＬＰガス",AL72*1.299,$U72="ＬＮＧ",AL72*1.56),1),0)</f>
        <v>0</v>
      </c>
      <c r="AN72" s="123"/>
      <c r="AO72" s="124" cm="1">
        <f t="array" ref="AO72">IFERROR(ROUND(_xlfn.IFS($U72="Ａ重油",AN72*1,$U72="灯油",AN72*0.939,$U72="ＬＰガス",AN72*1.299,$U72="ＬＮＧ",AN72*1.56),1),0)</f>
        <v>0</v>
      </c>
      <c r="AP72" s="123"/>
      <c r="AQ72" s="123"/>
      <c r="AR72" s="132"/>
      <c r="AS72" s="181"/>
      <c r="AT72" s="185"/>
      <c r="AU72" s="239"/>
      <c r="AV72" s="185"/>
      <c r="AW72" s="185"/>
      <c r="AX72" s="239"/>
      <c r="AY72" s="185"/>
      <c r="AZ72" s="239"/>
      <c r="BA72" s="185"/>
      <c r="BB72" s="185"/>
      <c r="BC72" s="239"/>
      <c r="BD72" s="239"/>
      <c r="BE72" s="185"/>
      <c r="BF72" s="185"/>
      <c r="BG72" s="239"/>
      <c r="BH72" s="254"/>
      <c r="BI72" s="133">
        <f t="shared" si="4"/>
        <v>0</v>
      </c>
      <c r="BJ72" s="134"/>
      <c r="BK72" s="135">
        <f t="shared" si="5"/>
        <v>0</v>
      </c>
      <c r="BL72" s="136">
        <f t="shared" si="6"/>
        <v>0</v>
      </c>
      <c r="BM72" s="136">
        <f>IF($Y72-SUMIF($BK$10:BL$10,BM$10,$BK72:BL72)&lt;ROUNDDOWN(BI72*BK72*1/2,0),$Y72-SUMIF($BK$10:BL$10,BM$10,$BK72:BL72),ROUNDDOWN(BI72*BK72*1/2,0))</f>
        <v>0</v>
      </c>
      <c r="BN72" s="136">
        <f t="shared" si="7"/>
        <v>0</v>
      </c>
      <c r="BO72" s="137">
        <f t="shared" si="8"/>
        <v>0</v>
      </c>
      <c r="BP72" s="134"/>
      <c r="BQ72" s="135">
        <f t="shared" si="9"/>
        <v>0</v>
      </c>
      <c r="BR72" s="136">
        <f t="shared" si="50"/>
        <v>0</v>
      </c>
      <c r="BS72" s="136">
        <f>IF($Y72-SUMIF($BK$10:BR$10,BS$10,$BK72:BR72)&lt;ROUNDDOWN(BO72*BQ72*1/2,0),$Y72-SUMIF($BK$10:BR$10,BS$10,$BK72:BR72),ROUNDDOWN(BO72*BQ72*1/2,0))</f>
        <v>0</v>
      </c>
      <c r="BT72" s="136">
        <f t="shared" si="11"/>
        <v>0</v>
      </c>
      <c r="BU72" s="137">
        <f t="shared" si="12"/>
        <v>0</v>
      </c>
      <c r="BV72" s="134"/>
      <c r="BW72" s="135">
        <f t="shared" si="13"/>
        <v>0</v>
      </c>
      <c r="BX72" s="136">
        <f t="shared" si="51"/>
        <v>0</v>
      </c>
      <c r="BY72" s="136">
        <f>IF($Y72-SUMIF($BK$10:BX$10,BY$10,$BK72:BX72)&lt;ROUNDDOWN(BU72*BW72*1/2,0),$Y72-SUMIF($BK$10:BX$10,BY$10,$BK72:BX72),ROUNDDOWN(BU72*BW72*1/2,0))</f>
        <v>0</v>
      </c>
      <c r="BZ72" s="136">
        <f t="shared" si="15"/>
        <v>0</v>
      </c>
      <c r="CA72" s="137">
        <f t="shared" si="16"/>
        <v>0</v>
      </c>
      <c r="CB72" s="134"/>
      <c r="CC72" s="135">
        <f t="shared" si="17"/>
        <v>0</v>
      </c>
      <c r="CD72" s="136">
        <f t="shared" si="52"/>
        <v>0</v>
      </c>
      <c r="CE72" s="136">
        <f>IF($Y72-SUMIF($BK$10:CD$10,CE$10,$BK72:CD72)&lt;ROUNDDOWN(CA72*CC72*1/2,0),$Y72-SUMIF($BK$10:CD$10,CE$10,$BK72:CD72),ROUNDDOWN(CA72*CC72*1/2,0))</f>
        <v>0</v>
      </c>
      <c r="CF72" s="136">
        <f t="shared" si="19"/>
        <v>0</v>
      </c>
      <c r="CG72" s="137">
        <f t="shared" si="20"/>
        <v>0</v>
      </c>
      <c r="CH72" s="134"/>
      <c r="CI72" s="135">
        <f t="shared" si="21"/>
        <v>0</v>
      </c>
      <c r="CJ72" s="136">
        <f t="shared" si="55"/>
        <v>0</v>
      </c>
      <c r="CK72" s="136">
        <f>IF($Y72-SUMIF($BK$10:CJ$10,CK$10,$BK72:CJ72)&lt;ROUNDDOWN(CG72*CI72*1/2,0),$Y72-SUMIF($BK$10:CJ$10,CK$10,$BK72:CJ72),ROUNDDOWN(CG72*CI72*1/2,0))</f>
        <v>0</v>
      </c>
      <c r="CL72" s="136">
        <f t="shared" si="23"/>
        <v>0</v>
      </c>
      <c r="CM72" s="138">
        <f t="shared" si="24"/>
        <v>0</v>
      </c>
      <c r="CN72" s="134"/>
      <c r="CO72" s="135">
        <f t="shared" si="25"/>
        <v>0</v>
      </c>
      <c r="CP72" s="136">
        <f t="shared" si="56"/>
        <v>0</v>
      </c>
      <c r="CQ72" s="136">
        <f>IF($Y72-SUMIF($BK$10:CP$10,CQ$10,$BK72:CP72)&lt;ROUNDDOWN(CM72*CO72*1/2,0),$Y72-SUMIF($BK$10:CP$10,CQ$10,$BK72:CP72),ROUNDDOWN(CM72*CO72*1/2,0))</f>
        <v>0</v>
      </c>
      <c r="CR72" s="136">
        <f t="shared" si="27"/>
        <v>0</v>
      </c>
      <c r="CS72" s="138">
        <f t="shared" si="28"/>
        <v>0</v>
      </c>
      <c r="CT72" s="134"/>
      <c r="CU72" s="135">
        <f t="shared" si="29"/>
        <v>0</v>
      </c>
      <c r="CV72" s="136">
        <f t="shared" si="57"/>
        <v>0</v>
      </c>
      <c r="CW72" s="136">
        <f>IF($Y72-SUMIF($BK$10:CV$10,CW$10,$BK72:CV72)&lt;ROUNDDOWN(CS72*CU72*1/2,0),$Y72-SUMIF($BK$10:CV$10,CW$10,$BK72:CV72),ROUNDDOWN(CS72*CU72*1/2,0))</f>
        <v>0</v>
      </c>
      <c r="CX72" s="136">
        <f t="shared" si="31"/>
        <v>0</v>
      </c>
      <c r="CY72" s="138">
        <f t="shared" si="32"/>
        <v>0</v>
      </c>
      <c r="CZ72" s="134"/>
      <c r="DA72" s="135">
        <f t="shared" si="33"/>
        <v>0</v>
      </c>
      <c r="DB72" s="136">
        <f t="shared" si="58"/>
        <v>0</v>
      </c>
      <c r="DC72" s="136">
        <f>IF($Y72-SUMIF($BK$10:DB$10,DC$10,$BK72:DB72)&lt;ROUNDDOWN(CY72*DA72*1/2,0),$Y72-SUMIF($BK$10:DB$10,DC$10,$BK72:DB72),ROUNDDOWN(CY72*DA72*1/2,0))</f>
        <v>0</v>
      </c>
      <c r="DD72" s="136">
        <f t="shared" si="35"/>
        <v>0</v>
      </c>
      <c r="DE72" s="138">
        <f t="shared" si="36"/>
        <v>0</v>
      </c>
      <c r="DF72" s="134"/>
      <c r="DG72" s="135">
        <f t="shared" si="37"/>
        <v>0</v>
      </c>
      <c r="DH72" s="136">
        <f t="shared" si="59"/>
        <v>0</v>
      </c>
      <c r="DI72" s="136">
        <f>IF($Y72-SUMIF($BK$10:DH$10,DI$10,$BK72:DH72)&lt;ROUNDDOWN(DE72*DG72*1/2,0),$Y72-SUMIF($BK$10:DH$10,DI$10,$BK72:DH72),ROUNDDOWN(DE72*DG72*1/2,0))</f>
        <v>0</v>
      </c>
      <c r="DJ72" s="136">
        <f t="shared" si="39"/>
        <v>0</v>
      </c>
      <c r="DK72" s="124">
        <f t="shared" si="53"/>
        <v>0</v>
      </c>
      <c r="DL72" s="124">
        <f t="shared" si="0"/>
        <v>0</v>
      </c>
      <c r="DM72" s="229">
        <f t="shared" si="47"/>
        <v>0</v>
      </c>
      <c r="DO72" s="102" t="str">
        <f t="shared" si="49"/>
        <v/>
      </c>
      <c r="DP72" s="88" t="str">
        <f t="shared" si="42"/>
        <v/>
      </c>
      <c r="DQ72" s="103" t="str">
        <f t="shared" si="54"/>
        <v/>
      </c>
    </row>
    <row r="73" spans="1:121" ht="26.25" hidden="1" customHeight="1">
      <c r="A73" s="110">
        <v>62</v>
      </c>
      <c r="B73" s="186"/>
      <c r="C73" s="186"/>
      <c r="D73" s="186"/>
      <c r="E73" s="186"/>
      <c r="F73" s="186"/>
      <c r="G73" s="186"/>
      <c r="H73" s="186"/>
      <c r="I73" s="187"/>
      <c r="J73" s="187"/>
      <c r="K73" s="187"/>
      <c r="L73" s="187"/>
      <c r="M73" s="188"/>
      <c r="N73" s="189"/>
      <c r="O73" s="120"/>
      <c r="P73" s="120"/>
      <c r="Q73" s="121"/>
      <c r="R73" s="121"/>
      <c r="S73" s="261"/>
      <c r="T73" s="122"/>
      <c r="U73" s="120"/>
      <c r="V73" s="123"/>
      <c r="W73" s="124">
        <f t="shared" si="1"/>
        <v>0</v>
      </c>
      <c r="X73" s="125">
        <v>0</v>
      </c>
      <c r="Y73" s="126">
        <f t="shared" si="44"/>
        <v>0</v>
      </c>
      <c r="Z73" s="123"/>
      <c r="AA73" s="140"/>
      <c r="AB73" s="124">
        <f t="shared" si="45"/>
        <v>0</v>
      </c>
      <c r="AC73" s="128"/>
      <c r="AD73" s="129">
        <f t="shared" si="46"/>
        <v>0</v>
      </c>
      <c r="AE73" s="130">
        <f t="shared" si="3"/>
        <v>0</v>
      </c>
      <c r="AF73" s="131"/>
      <c r="AG73" s="131"/>
      <c r="AH73" s="131"/>
      <c r="AI73" s="131"/>
      <c r="AJ73" s="131"/>
      <c r="AK73" s="131"/>
      <c r="AL73" s="123"/>
      <c r="AM73" s="124" cm="1">
        <f t="array" ref="AM73">IFERROR(ROUND(_xlfn.IFS($U73="Ａ重油",AL73*1,$U73="灯油",AL73*0.939,$U73="ＬＰガス",AL73*1.299,$U73="ＬＮＧ",AL73*1.56),1),0)</f>
        <v>0</v>
      </c>
      <c r="AN73" s="123"/>
      <c r="AO73" s="124" cm="1">
        <f t="array" ref="AO73">IFERROR(ROUND(_xlfn.IFS($U73="Ａ重油",AN73*1,$U73="灯油",AN73*0.939,$U73="ＬＰガス",AN73*1.299,$U73="ＬＮＧ",AN73*1.56),1),0)</f>
        <v>0</v>
      </c>
      <c r="AP73" s="123"/>
      <c r="AQ73" s="123"/>
      <c r="AR73" s="132"/>
      <c r="AS73" s="181"/>
      <c r="AT73" s="185"/>
      <c r="AU73" s="239"/>
      <c r="AV73" s="185"/>
      <c r="AW73" s="185"/>
      <c r="AX73" s="239"/>
      <c r="AY73" s="185"/>
      <c r="AZ73" s="239"/>
      <c r="BA73" s="185"/>
      <c r="BB73" s="185"/>
      <c r="BC73" s="239"/>
      <c r="BD73" s="239"/>
      <c r="BE73" s="185"/>
      <c r="BF73" s="185"/>
      <c r="BG73" s="239"/>
      <c r="BH73" s="254"/>
      <c r="BI73" s="133">
        <f t="shared" si="4"/>
        <v>0</v>
      </c>
      <c r="BJ73" s="134"/>
      <c r="BK73" s="135">
        <f t="shared" si="5"/>
        <v>0</v>
      </c>
      <c r="BL73" s="136">
        <f t="shared" si="6"/>
        <v>0</v>
      </c>
      <c r="BM73" s="136">
        <f>IF($Y73-SUMIF($BK$10:BL$10,BM$10,$BK73:BL73)&lt;ROUNDDOWN(BI73*BK73*1/2,0),$Y73-SUMIF($BK$10:BL$10,BM$10,$BK73:BL73),ROUNDDOWN(BI73*BK73*1/2,0))</f>
        <v>0</v>
      </c>
      <c r="BN73" s="136">
        <f t="shared" si="7"/>
        <v>0</v>
      </c>
      <c r="BO73" s="137">
        <f t="shared" si="8"/>
        <v>0</v>
      </c>
      <c r="BP73" s="134"/>
      <c r="BQ73" s="135">
        <f t="shared" si="9"/>
        <v>0</v>
      </c>
      <c r="BR73" s="136">
        <f t="shared" si="50"/>
        <v>0</v>
      </c>
      <c r="BS73" s="136">
        <f>IF($Y73-SUMIF($BK$10:BR$10,BS$10,$BK73:BR73)&lt;ROUNDDOWN(BO73*BQ73*1/2,0),$Y73-SUMIF($BK$10:BR$10,BS$10,$BK73:BR73),ROUNDDOWN(BO73*BQ73*1/2,0))</f>
        <v>0</v>
      </c>
      <c r="BT73" s="136">
        <f t="shared" si="11"/>
        <v>0</v>
      </c>
      <c r="BU73" s="137">
        <f t="shared" si="12"/>
        <v>0</v>
      </c>
      <c r="BV73" s="134"/>
      <c r="BW73" s="135">
        <f t="shared" si="13"/>
        <v>0</v>
      </c>
      <c r="BX73" s="136">
        <f t="shared" si="51"/>
        <v>0</v>
      </c>
      <c r="BY73" s="136">
        <f>IF($Y73-SUMIF($BK$10:BX$10,BY$10,$BK73:BX73)&lt;ROUNDDOWN(BU73*BW73*1/2,0),$Y73-SUMIF($BK$10:BX$10,BY$10,$BK73:BX73),ROUNDDOWN(BU73*BW73*1/2,0))</f>
        <v>0</v>
      </c>
      <c r="BZ73" s="136">
        <f t="shared" si="15"/>
        <v>0</v>
      </c>
      <c r="CA73" s="137">
        <f t="shared" si="16"/>
        <v>0</v>
      </c>
      <c r="CB73" s="134"/>
      <c r="CC73" s="135">
        <f t="shared" si="17"/>
        <v>0</v>
      </c>
      <c r="CD73" s="136">
        <f t="shared" si="52"/>
        <v>0</v>
      </c>
      <c r="CE73" s="136">
        <f>IF($Y73-SUMIF($BK$10:CD$10,CE$10,$BK73:CD73)&lt;ROUNDDOWN(CA73*CC73*1/2,0),$Y73-SUMIF($BK$10:CD$10,CE$10,$BK73:CD73),ROUNDDOWN(CA73*CC73*1/2,0))</f>
        <v>0</v>
      </c>
      <c r="CF73" s="136">
        <f t="shared" si="19"/>
        <v>0</v>
      </c>
      <c r="CG73" s="137">
        <f t="shared" si="20"/>
        <v>0</v>
      </c>
      <c r="CH73" s="134"/>
      <c r="CI73" s="135">
        <f t="shared" si="21"/>
        <v>0</v>
      </c>
      <c r="CJ73" s="136">
        <f t="shared" si="55"/>
        <v>0</v>
      </c>
      <c r="CK73" s="136">
        <f>IF($Y73-SUMIF($BK$10:CJ$10,CK$10,$BK73:CJ73)&lt;ROUNDDOWN(CG73*CI73*1/2,0),$Y73-SUMIF($BK$10:CJ$10,CK$10,$BK73:CJ73),ROUNDDOWN(CG73*CI73*1/2,0))</f>
        <v>0</v>
      </c>
      <c r="CL73" s="136">
        <f t="shared" si="23"/>
        <v>0</v>
      </c>
      <c r="CM73" s="138">
        <f t="shared" si="24"/>
        <v>0</v>
      </c>
      <c r="CN73" s="134"/>
      <c r="CO73" s="135">
        <f t="shared" si="25"/>
        <v>0</v>
      </c>
      <c r="CP73" s="136">
        <f t="shared" si="56"/>
        <v>0</v>
      </c>
      <c r="CQ73" s="136">
        <f>IF($Y73-SUMIF($BK$10:CP$10,CQ$10,$BK73:CP73)&lt;ROUNDDOWN(CM73*CO73*1/2,0),$Y73-SUMIF($BK$10:CP$10,CQ$10,$BK73:CP73),ROUNDDOWN(CM73*CO73*1/2,0))</f>
        <v>0</v>
      </c>
      <c r="CR73" s="136">
        <f t="shared" si="27"/>
        <v>0</v>
      </c>
      <c r="CS73" s="138">
        <f t="shared" si="28"/>
        <v>0</v>
      </c>
      <c r="CT73" s="134"/>
      <c r="CU73" s="135">
        <f t="shared" si="29"/>
        <v>0</v>
      </c>
      <c r="CV73" s="136">
        <f t="shared" si="57"/>
        <v>0</v>
      </c>
      <c r="CW73" s="136">
        <f>IF($Y73-SUMIF($BK$10:CV$10,CW$10,$BK73:CV73)&lt;ROUNDDOWN(CS73*CU73*1/2,0),$Y73-SUMIF($BK$10:CV$10,CW$10,$BK73:CV73),ROUNDDOWN(CS73*CU73*1/2,0))</f>
        <v>0</v>
      </c>
      <c r="CX73" s="136">
        <f t="shared" si="31"/>
        <v>0</v>
      </c>
      <c r="CY73" s="138">
        <f t="shared" si="32"/>
        <v>0</v>
      </c>
      <c r="CZ73" s="134"/>
      <c r="DA73" s="135">
        <f t="shared" si="33"/>
        <v>0</v>
      </c>
      <c r="DB73" s="136">
        <f t="shared" si="58"/>
        <v>0</v>
      </c>
      <c r="DC73" s="136">
        <f>IF($Y73-SUMIF($BK$10:DB$10,DC$10,$BK73:DB73)&lt;ROUNDDOWN(CY73*DA73*1/2,0),$Y73-SUMIF($BK$10:DB$10,DC$10,$BK73:DB73),ROUNDDOWN(CY73*DA73*1/2,0))</f>
        <v>0</v>
      </c>
      <c r="DD73" s="136">
        <f t="shared" si="35"/>
        <v>0</v>
      </c>
      <c r="DE73" s="138">
        <f t="shared" si="36"/>
        <v>0</v>
      </c>
      <c r="DF73" s="134"/>
      <c r="DG73" s="135">
        <f t="shared" si="37"/>
        <v>0</v>
      </c>
      <c r="DH73" s="136">
        <f t="shared" si="59"/>
        <v>0</v>
      </c>
      <c r="DI73" s="136">
        <f>IF($Y73-SUMIF($BK$10:DH$10,DI$10,$BK73:DH73)&lt;ROUNDDOWN(DE73*DG73*1/2,0),$Y73-SUMIF($BK$10:DH$10,DI$10,$BK73:DH73),ROUNDDOWN(DE73*DG73*1/2,0))</f>
        <v>0</v>
      </c>
      <c r="DJ73" s="136">
        <f t="shared" si="39"/>
        <v>0</v>
      </c>
      <c r="DK73" s="124">
        <f t="shared" si="53"/>
        <v>0</v>
      </c>
      <c r="DL73" s="124">
        <f t="shared" si="0"/>
        <v>0</v>
      </c>
      <c r="DM73" s="229">
        <f t="shared" si="47"/>
        <v>0</v>
      </c>
      <c r="DO73" s="102" t="str">
        <f t="shared" si="49"/>
        <v/>
      </c>
      <c r="DP73" s="88" t="str">
        <f t="shared" si="42"/>
        <v/>
      </c>
      <c r="DQ73" s="103" t="str">
        <f t="shared" si="54"/>
        <v/>
      </c>
    </row>
    <row r="74" spans="1:121" ht="26.25" hidden="1" customHeight="1">
      <c r="A74" s="110">
        <v>63</v>
      </c>
      <c r="B74" s="186"/>
      <c r="C74" s="186"/>
      <c r="D74" s="186"/>
      <c r="E74" s="186"/>
      <c r="F74" s="186"/>
      <c r="G74" s="186"/>
      <c r="H74" s="186"/>
      <c r="I74" s="187"/>
      <c r="J74" s="187"/>
      <c r="K74" s="187"/>
      <c r="L74" s="187"/>
      <c r="M74" s="188"/>
      <c r="N74" s="189"/>
      <c r="O74" s="120"/>
      <c r="P74" s="120"/>
      <c r="Q74" s="121"/>
      <c r="R74" s="121"/>
      <c r="S74" s="261"/>
      <c r="T74" s="122"/>
      <c r="U74" s="120"/>
      <c r="V74" s="123"/>
      <c r="W74" s="124">
        <f t="shared" si="1"/>
        <v>0</v>
      </c>
      <c r="X74" s="125">
        <v>0</v>
      </c>
      <c r="Y74" s="126">
        <f t="shared" si="44"/>
        <v>0</v>
      </c>
      <c r="Z74" s="123"/>
      <c r="AA74" s="140"/>
      <c r="AB74" s="124">
        <f t="shared" si="45"/>
        <v>0</v>
      </c>
      <c r="AC74" s="128"/>
      <c r="AD74" s="129">
        <f t="shared" si="46"/>
        <v>0</v>
      </c>
      <c r="AE74" s="130">
        <f t="shared" si="3"/>
        <v>0</v>
      </c>
      <c r="AF74" s="131"/>
      <c r="AG74" s="131"/>
      <c r="AH74" s="131"/>
      <c r="AI74" s="131"/>
      <c r="AJ74" s="131"/>
      <c r="AK74" s="131"/>
      <c r="AL74" s="123"/>
      <c r="AM74" s="124" cm="1">
        <f t="array" ref="AM74">IFERROR(ROUND(_xlfn.IFS($U74="Ａ重油",AL74*1,$U74="灯油",AL74*0.939,$U74="ＬＰガス",AL74*1.299,$U74="ＬＮＧ",AL74*1.56),1),0)</f>
        <v>0</v>
      </c>
      <c r="AN74" s="123"/>
      <c r="AO74" s="124" cm="1">
        <f t="array" ref="AO74">IFERROR(ROUND(_xlfn.IFS($U74="Ａ重油",AN74*1,$U74="灯油",AN74*0.939,$U74="ＬＰガス",AN74*1.299,$U74="ＬＮＧ",AN74*1.56),1),0)</f>
        <v>0</v>
      </c>
      <c r="AP74" s="123"/>
      <c r="AQ74" s="123"/>
      <c r="AR74" s="132"/>
      <c r="AS74" s="181"/>
      <c r="AT74" s="185"/>
      <c r="AU74" s="239"/>
      <c r="AV74" s="185"/>
      <c r="AW74" s="185"/>
      <c r="AX74" s="239"/>
      <c r="AY74" s="185"/>
      <c r="AZ74" s="239"/>
      <c r="BA74" s="185"/>
      <c r="BB74" s="185"/>
      <c r="BC74" s="239"/>
      <c r="BD74" s="239"/>
      <c r="BE74" s="185"/>
      <c r="BF74" s="185"/>
      <c r="BG74" s="239"/>
      <c r="BH74" s="254"/>
      <c r="BI74" s="133">
        <f t="shared" si="4"/>
        <v>0</v>
      </c>
      <c r="BJ74" s="134"/>
      <c r="BK74" s="135">
        <f t="shared" si="5"/>
        <v>0</v>
      </c>
      <c r="BL74" s="136">
        <f t="shared" si="6"/>
        <v>0</v>
      </c>
      <c r="BM74" s="136">
        <f>IF($Y74-SUMIF($BK$10:BL$10,BM$10,$BK74:BL74)&lt;ROUNDDOWN(BI74*BK74*1/2,0),$Y74-SUMIF($BK$10:BL$10,BM$10,$BK74:BL74),ROUNDDOWN(BI74*BK74*1/2,0))</f>
        <v>0</v>
      </c>
      <c r="BN74" s="136">
        <f t="shared" si="7"/>
        <v>0</v>
      </c>
      <c r="BO74" s="137">
        <f t="shared" si="8"/>
        <v>0</v>
      </c>
      <c r="BP74" s="134"/>
      <c r="BQ74" s="135">
        <f t="shared" si="9"/>
        <v>0</v>
      </c>
      <c r="BR74" s="136">
        <f t="shared" si="50"/>
        <v>0</v>
      </c>
      <c r="BS74" s="136">
        <f>IF($Y74-SUMIF($BK$10:BR$10,BS$10,$BK74:BR74)&lt;ROUNDDOWN(BO74*BQ74*1/2,0),$Y74-SUMIF($BK$10:BR$10,BS$10,$BK74:BR74),ROUNDDOWN(BO74*BQ74*1/2,0))</f>
        <v>0</v>
      </c>
      <c r="BT74" s="136">
        <f t="shared" si="11"/>
        <v>0</v>
      </c>
      <c r="BU74" s="137">
        <f t="shared" si="12"/>
        <v>0</v>
      </c>
      <c r="BV74" s="134"/>
      <c r="BW74" s="135">
        <f t="shared" si="13"/>
        <v>0</v>
      </c>
      <c r="BX74" s="136">
        <f t="shared" si="51"/>
        <v>0</v>
      </c>
      <c r="BY74" s="136">
        <f>IF($Y74-SUMIF($BK$10:BX$10,BY$10,$BK74:BX74)&lt;ROUNDDOWN(BU74*BW74*1/2,0),$Y74-SUMIF($BK$10:BX$10,BY$10,$BK74:BX74),ROUNDDOWN(BU74*BW74*1/2,0))</f>
        <v>0</v>
      </c>
      <c r="BZ74" s="136">
        <f t="shared" si="15"/>
        <v>0</v>
      </c>
      <c r="CA74" s="137">
        <f t="shared" si="16"/>
        <v>0</v>
      </c>
      <c r="CB74" s="134"/>
      <c r="CC74" s="135">
        <f t="shared" si="17"/>
        <v>0</v>
      </c>
      <c r="CD74" s="136">
        <f t="shared" si="52"/>
        <v>0</v>
      </c>
      <c r="CE74" s="136">
        <f>IF($Y74-SUMIF($BK$10:CD$10,CE$10,$BK74:CD74)&lt;ROUNDDOWN(CA74*CC74*1/2,0),$Y74-SUMIF($BK$10:CD$10,CE$10,$BK74:CD74),ROUNDDOWN(CA74*CC74*1/2,0))</f>
        <v>0</v>
      </c>
      <c r="CF74" s="136">
        <f t="shared" si="19"/>
        <v>0</v>
      </c>
      <c r="CG74" s="137">
        <f t="shared" si="20"/>
        <v>0</v>
      </c>
      <c r="CH74" s="134"/>
      <c r="CI74" s="135">
        <f t="shared" si="21"/>
        <v>0</v>
      </c>
      <c r="CJ74" s="136">
        <f t="shared" si="55"/>
        <v>0</v>
      </c>
      <c r="CK74" s="136">
        <f>IF($Y74-SUMIF($BK$10:CJ$10,CK$10,$BK74:CJ74)&lt;ROUNDDOWN(CG74*CI74*1/2,0),$Y74-SUMIF($BK$10:CJ$10,CK$10,$BK74:CJ74),ROUNDDOWN(CG74*CI74*1/2,0))</f>
        <v>0</v>
      </c>
      <c r="CL74" s="136">
        <f t="shared" si="23"/>
        <v>0</v>
      </c>
      <c r="CM74" s="138">
        <f t="shared" si="24"/>
        <v>0</v>
      </c>
      <c r="CN74" s="134"/>
      <c r="CO74" s="135">
        <f t="shared" si="25"/>
        <v>0</v>
      </c>
      <c r="CP74" s="136">
        <f t="shared" si="56"/>
        <v>0</v>
      </c>
      <c r="CQ74" s="136">
        <f>IF($Y74-SUMIF($BK$10:CP$10,CQ$10,$BK74:CP74)&lt;ROUNDDOWN(CM74*CO74*1/2,0),$Y74-SUMIF($BK$10:CP$10,CQ$10,$BK74:CP74),ROUNDDOWN(CM74*CO74*1/2,0))</f>
        <v>0</v>
      </c>
      <c r="CR74" s="136">
        <f t="shared" si="27"/>
        <v>0</v>
      </c>
      <c r="CS74" s="138">
        <f t="shared" si="28"/>
        <v>0</v>
      </c>
      <c r="CT74" s="134"/>
      <c r="CU74" s="135">
        <f t="shared" si="29"/>
        <v>0</v>
      </c>
      <c r="CV74" s="136">
        <f t="shared" si="57"/>
        <v>0</v>
      </c>
      <c r="CW74" s="136">
        <f>IF($Y74-SUMIF($BK$10:CV$10,CW$10,$BK74:CV74)&lt;ROUNDDOWN(CS74*CU74*1/2,0),$Y74-SUMIF($BK$10:CV$10,CW$10,$BK74:CV74),ROUNDDOWN(CS74*CU74*1/2,0))</f>
        <v>0</v>
      </c>
      <c r="CX74" s="136">
        <f t="shared" si="31"/>
        <v>0</v>
      </c>
      <c r="CY74" s="138">
        <f t="shared" si="32"/>
        <v>0</v>
      </c>
      <c r="CZ74" s="134"/>
      <c r="DA74" s="135">
        <f t="shared" si="33"/>
        <v>0</v>
      </c>
      <c r="DB74" s="136">
        <f t="shared" si="58"/>
        <v>0</v>
      </c>
      <c r="DC74" s="136">
        <f>IF($Y74-SUMIF($BK$10:DB$10,DC$10,$BK74:DB74)&lt;ROUNDDOWN(CY74*DA74*1/2,0),$Y74-SUMIF($BK$10:DB$10,DC$10,$BK74:DB74),ROUNDDOWN(CY74*DA74*1/2,0))</f>
        <v>0</v>
      </c>
      <c r="DD74" s="136">
        <f t="shared" si="35"/>
        <v>0</v>
      </c>
      <c r="DE74" s="138">
        <f t="shared" si="36"/>
        <v>0</v>
      </c>
      <c r="DF74" s="134"/>
      <c r="DG74" s="135">
        <f t="shared" si="37"/>
        <v>0</v>
      </c>
      <c r="DH74" s="136">
        <f t="shared" si="59"/>
        <v>0</v>
      </c>
      <c r="DI74" s="136">
        <f>IF($Y74-SUMIF($BK$10:DH$10,DI$10,$BK74:DH74)&lt;ROUNDDOWN(DE74*DG74*1/2,0),$Y74-SUMIF($BK$10:DH$10,DI$10,$BK74:DH74),ROUNDDOWN(DE74*DG74*1/2,0))</f>
        <v>0</v>
      </c>
      <c r="DJ74" s="136">
        <f t="shared" si="39"/>
        <v>0</v>
      </c>
      <c r="DK74" s="124">
        <f t="shared" si="53"/>
        <v>0</v>
      </c>
      <c r="DL74" s="124">
        <f t="shared" si="0"/>
        <v>0</v>
      </c>
      <c r="DM74" s="229">
        <f t="shared" si="47"/>
        <v>0</v>
      </c>
      <c r="DO74" s="102" t="str">
        <f t="shared" si="49"/>
        <v/>
      </c>
      <c r="DP74" s="88" t="str">
        <f t="shared" si="42"/>
        <v/>
      </c>
      <c r="DQ74" s="103" t="str">
        <f t="shared" si="54"/>
        <v/>
      </c>
    </row>
    <row r="75" spans="1:121" ht="26.25" hidden="1" customHeight="1">
      <c r="A75" s="110">
        <v>64</v>
      </c>
      <c r="B75" s="186"/>
      <c r="C75" s="186"/>
      <c r="D75" s="186"/>
      <c r="E75" s="186"/>
      <c r="F75" s="186"/>
      <c r="G75" s="186"/>
      <c r="H75" s="186"/>
      <c r="I75" s="187"/>
      <c r="J75" s="187"/>
      <c r="K75" s="187"/>
      <c r="L75" s="187"/>
      <c r="M75" s="188"/>
      <c r="N75" s="189"/>
      <c r="O75" s="120"/>
      <c r="P75" s="120"/>
      <c r="Q75" s="121"/>
      <c r="R75" s="121"/>
      <c r="S75" s="261"/>
      <c r="T75" s="122"/>
      <c r="U75" s="120"/>
      <c r="V75" s="123"/>
      <c r="W75" s="124">
        <f t="shared" si="1"/>
        <v>0</v>
      </c>
      <c r="X75" s="125">
        <v>0</v>
      </c>
      <c r="Y75" s="126">
        <f t="shared" si="44"/>
        <v>0</v>
      </c>
      <c r="Z75" s="123"/>
      <c r="AA75" s="140"/>
      <c r="AB75" s="124">
        <f t="shared" si="45"/>
        <v>0</v>
      </c>
      <c r="AC75" s="128"/>
      <c r="AD75" s="129">
        <f t="shared" si="46"/>
        <v>0</v>
      </c>
      <c r="AE75" s="130">
        <f t="shared" si="3"/>
        <v>0</v>
      </c>
      <c r="AF75" s="131"/>
      <c r="AG75" s="131"/>
      <c r="AH75" s="131"/>
      <c r="AI75" s="131"/>
      <c r="AJ75" s="131"/>
      <c r="AK75" s="131"/>
      <c r="AL75" s="123"/>
      <c r="AM75" s="124" cm="1">
        <f t="array" ref="AM75">IFERROR(ROUND(_xlfn.IFS($U75="Ａ重油",AL75*1,$U75="灯油",AL75*0.939,$U75="ＬＰガス",AL75*1.299,$U75="ＬＮＧ",AL75*1.56),1),0)</f>
        <v>0</v>
      </c>
      <c r="AN75" s="123"/>
      <c r="AO75" s="124" cm="1">
        <f t="array" ref="AO75">IFERROR(ROUND(_xlfn.IFS($U75="Ａ重油",AN75*1,$U75="灯油",AN75*0.939,$U75="ＬＰガス",AN75*1.299,$U75="ＬＮＧ",AN75*1.56),1),0)</f>
        <v>0</v>
      </c>
      <c r="AP75" s="123"/>
      <c r="AQ75" s="123"/>
      <c r="AR75" s="132"/>
      <c r="AS75" s="181"/>
      <c r="AT75" s="185"/>
      <c r="AU75" s="239"/>
      <c r="AV75" s="185"/>
      <c r="AW75" s="185"/>
      <c r="AX75" s="239"/>
      <c r="AY75" s="185"/>
      <c r="AZ75" s="239"/>
      <c r="BA75" s="185"/>
      <c r="BB75" s="185"/>
      <c r="BC75" s="239"/>
      <c r="BD75" s="239"/>
      <c r="BE75" s="185"/>
      <c r="BF75" s="185"/>
      <c r="BG75" s="239"/>
      <c r="BH75" s="254"/>
      <c r="BI75" s="133">
        <f t="shared" si="4"/>
        <v>0</v>
      </c>
      <c r="BJ75" s="134"/>
      <c r="BK75" s="135">
        <f t="shared" si="5"/>
        <v>0</v>
      </c>
      <c r="BL75" s="136">
        <f t="shared" si="6"/>
        <v>0</v>
      </c>
      <c r="BM75" s="136">
        <f>IF($Y75-SUMIF($BK$10:BL$10,BM$10,$BK75:BL75)&lt;ROUNDDOWN(BI75*BK75*1/2,0),$Y75-SUMIF($BK$10:BL$10,BM$10,$BK75:BL75),ROUNDDOWN(BI75*BK75*1/2,0))</f>
        <v>0</v>
      </c>
      <c r="BN75" s="136">
        <f t="shared" si="7"/>
        <v>0</v>
      </c>
      <c r="BO75" s="137">
        <f t="shared" si="8"/>
        <v>0</v>
      </c>
      <c r="BP75" s="134"/>
      <c r="BQ75" s="135">
        <f t="shared" si="9"/>
        <v>0</v>
      </c>
      <c r="BR75" s="136">
        <f t="shared" si="50"/>
        <v>0</v>
      </c>
      <c r="BS75" s="136">
        <f>IF($Y75-SUMIF($BK$10:BR$10,BS$10,$BK75:BR75)&lt;ROUNDDOWN(BO75*BQ75*1/2,0),$Y75-SUMIF($BK$10:BR$10,BS$10,$BK75:BR75),ROUNDDOWN(BO75*BQ75*1/2,0))</f>
        <v>0</v>
      </c>
      <c r="BT75" s="136">
        <f t="shared" si="11"/>
        <v>0</v>
      </c>
      <c r="BU75" s="137">
        <f t="shared" si="12"/>
        <v>0</v>
      </c>
      <c r="BV75" s="134"/>
      <c r="BW75" s="135">
        <f t="shared" si="13"/>
        <v>0</v>
      </c>
      <c r="BX75" s="136">
        <f t="shared" si="51"/>
        <v>0</v>
      </c>
      <c r="BY75" s="136">
        <f>IF($Y75-SUMIF($BK$10:BX$10,BY$10,$BK75:BX75)&lt;ROUNDDOWN(BU75*BW75*1/2,0),$Y75-SUMIF($BK$10:BX$10,BY$10,$BK75:BX75),ROUNDDOWN(BU75*BW75*1/2,0))</f>
        <v>0</v>
      </c>
      <c r="BZ75" s="136">
        <f t="shared" si="15"/>
        <v>0</v>
      </c>
      <c r="CA75" s="137">
        <f t="shared" si="16"/>
        <v>0</v>
      </c>
      <c r="CB75" s="134"/>
      <c r="CC75" s="135">
        <f t="shared" si="17"/>
        <v>0</v>
      </c>
      <c r="CD75" s="136">
        <f t="shared" si="52"/>
        <v>0</v>
      </c>
      <c r="CE75" s="136">
        <f>IF($Y75-SUMIF($BK$10:CD$10,CE$10,$BK75:CD75)&lt;ROUNDDOWN(CA75*CC75*1/2,0),$Y75-SUMIF($BK$10:CD$10,CE$10,$BK75:CD75),ROUNDDOWN(CA75*CC75*1/2,0))</f>
        <v>0</v>
      </c>
      <c r="CF75" s="136">
        <f t="shared" si="19"/>
        <v>0</v>
      </c>
      <c r="CG75" s="137">
        <f t="shared" si="20"/>
        <v>0</v>
      </c>
      <c r="CH75" s="134"/>
      <c r="CI75" s="135">
        <f t="shared" si="21"/>
        <v>0</v>
      </c>
      <c r="CJ75" s="136">
        <f t="shared" si="55"/>
        <v>0</v>
      </c>
      <c r="CK75" s="136">
        <f>IF($Y75-SUMIF($BK$10:CJ$10,CK$10,$BK75:CJ75)&lt;ROUNDDOWN(CG75*CI75*1/2,0),$Y75-SUMIF($BK$10:CJ$10,CK$10,$BK75:CJ75),ROUNDDOWN(CG75*CI75*1/2,0))</f>
        <v>0</v>
      </c>
      <c r="CL75" s="136">
        <f t="shared" si="23"/>
        <v>0</v>
      </c>
      <c r="CM75" s="138">
        <f t="shared" si="24"/>
        <v>0</v>
      </c>
      <c r="CN75" s="134"/>
      <c r="CO75" s="135">
        <f t="shared" si="25"/>
        <v>0</v>
      </c>
      <c r="CP75" s="136">
        <f t="shared" si="56"/>
        <v>0</v>
      </c>
      <c r="CQ75" s="136">
        <f>IF($Y75-SUMIF($BK$10:CP$10,CQ$10,$BK75:CP75)&lt;ROUNDDOWN(CM75*CO75*1/2,0),$Y75-SUMIF($BK$10:CP$10,CQ$10,$BK75:CP75),ROUNDDOWN(CM75*CO75*1/2,0))</f>
        <v>0</v>
      </c>
      <c r="CR75" s="136">
        <f t="shared" si="27"/>
        <v>0</v>
      </c>
      <c r="CS75" s="138">
        <f t="shared" si="28"/>
        <v>0</v>
      </c>
      <c r="CT75" s="134"/>
      <c r="CU75" s="135">
        <f t="shared" si="29"/>
        <v>0</v>
      </c>
      <c r="CV75" s="136">
        <f t="shared" si="57"/>
        <v>0</v>
      </c>
      <c r="CW75" s="136">
        <f>IF($Y75-SUMIF($BK$10:CV$10,CW$10,$BK75:CV75)&lt;ROUNDDOWN(CS75*CU75*1/2,0),$Y75-SUMIF($BK$10:CV$10,CW$10,$BK75:CV75),ROUNDDOWN(CS75*CU75*1/2,0))</f>
        <v>0</v>
      </c>
      <c r="CX75" s="136">
        <f t="shared" si="31"/>
        <v>0</v>
      </c>
      <c r="CY75" s="138">
        <f t="shared" si="32"/>
        <v>0</v>
      </c>
      <c r="CZ75" s="134"/>
      <c r="DA75" s="135">
        <f t="shared" si="33"/>
        <v>0</v>
      </c>
      <c r="DB75" s="136">
        <f t="shared" si="58"/>
        <v>0</v>
      </c>
      <c r="DC75" s="136">
        <f>IF($Y75-SUMIF($BK$10:DB$10,DC$10,$BK75:DB75)&lt;ROUNDDOWN(CY75*DA75*1/2,0),$Y75-SUMIF($BK$10:DB$10,DC$10,$BK75:DB75),ROUNDDOWN(CY75*DA75*1/2,0))</f>
        <v>0</v>
      </c>
      <c r="DD75" s="136">
        <f t="shared" si="35"/>
        <v>0</v>
      </c>
      <c r="DE75" s="138">
        <f t="shared" si="36"/>
        <v>0</v>
      </c>
      <c r="DF75" s="134"/>
      <c r="DG75" s="135">
        <f t="shared" si="37"/>
        <v>0</v>
      </c>
      <c r="DH75" s="136">
        <f t="shared" si="59"/>
        <v>0</v>
      </c>
      <c r="DI75" s="136">
        <f>IF($Y75-SUMIF($BK$10:DH$10,DI$10,$BK75:DH75)&lt;ROUNDDOWN(DE75*DG75*1/2,0),$Y75-SUMIF($BK$10:DH$10,DI$10,$BK75:DH75),ROUNDDOWN(DE75*DG75*1/2,0))</f>
        <v>0</v>
      </c>
      <c r="DJ75" s="136">
        <f t="shared" si="39"/>
        <v>0</v>
      </c>
      <c r="DK75" s="124">
        <f t="shared" si="53"/>
        <v>0</v>
      </c>
      <c r="DL75" s="124">
        <f t="shared" si="0"/>
        <v>0</v>
      </c>
      <c r="DM75" s="229">
        <f t="shared" si="47"/>
        <v>0</v>
      </c>
      <c r="DO75" s="102" t="str">
        <f t="shared" si="49"/>
        <v/>
      </c>
      <c r="DP75" s="88" t="str">
        <f t="shared" si="42"/>
        <v/>
      </c>
      <c r="DQ75" s="103" t="str">
        <f t="shared" si="54"/>
        <v/>
      </c>
    </row>
    <row r="76" spans="1:121" ht="26.25" hidden="1" customHeight="1">
      <c r="A76" s="110">
        <v>65</v>
      </c>
      <c r="B76" s="186"/>
      <c r="C76" s="186"/>
      <c r="D76" s="186"/>
      <c r="E76" s="186"/>
      <c r="F76" s="186"/>
      <c r="G76" s="186"/>
      <c r="H76" s="186"/>
      <c r="I76" s="187"/>
      <c r="J76" s="187"/>
      <c r="K76" s="187"/>
      <c r="L76" s="187"/>
      <c r="M76" s="188"/>
      <c r="N76" s="189"/>
      <c r="O76" s="120"/>
      <c r="P76" s="120"/>
      <c r="Q76" s="121"/>
      <c r="R76" s="121"/>
      <c r="S76" s="261"/>
      <c r="T76" s="122"/>
      <c r="U76" s="120"/>
      <c r="V76" s="123"/>
      <c r="W76" s="124">
        <f t="shared" si="1"/>
        <v>0</v>
      </c>
      <c r="X76" s="125">
        <v>0</v>
      </c>
      <c r="Y76" s="126">
        <f t="shared" si="44"/>
        <v>0</v>
      </c>
      <c r="Z76" s="123"/>
      <c r="AA76" s="140"/>
      <c r="AB76" s="124">
        <f t="shared" si="45"/>
        <v>0</v>
      </c>
      <c r="AC76" s="128"/>
      <c r="AD76" s="129">
        <f t="shared" si="46"/>
        <v>0</v>
      </c>
      <c r="AE76" s="130">
        <f t="shared" si="3"/>
        <v>0</v>
      </c>
      <c r="AF76" s="131"/>
      <c r="AG76" s="131"/>
      <c r="AH76" s="131"/>
      <c r="AI76" s="131"/>
      <c r="AJ76" s="131"/>
      <c r="AK76" s="131"/>
      <c r="AL76" s="123"/>
      <c r="AM76" s="124" cm="1">
        <f t="array" ref="AM76">IFERROR(ROUND(_xlfn.IFS($U76="Ａ重油",AL76*1,$U76="灯油",AL76*0.939,$U76="ＬＰガス",AL76*1.299,$U76="ＬＮＧ",AL76*1.56),1),0)</f>
        <v>0</v>
      </c>
      <c r="AN76" s="123"/>
      <c r="AO76" s="124" cm="1">
        <f t="array" ref="AO76">IFERROR(ROUND(_xlfn.IFS($U76="Ａ重油",AN76*1,$U76="灯油",AN76*0.939,$U76="ＬＰガス",AN76*1.299,$U76="ＬＮＧ",AN76*1.56),1),0)</f>
        <v>0</v>
      </c>
      <c r="AP76" s="123"/>
      <c r="AQ76" s="123"/>
      <c r="AR76" s="132"/>
      <c r="AS76" s="181"/>
      <c r="AT76" s="185"/>
      <c r="AU76" s="239"/>
      <c r="AV76" s="185"/>
      <c r="AW76" s="185"/>
      <c r="AX76" s="239"/>
      <c r="AY76" s="185"/>
      <c r="AZ76" s="239"/>
      <c r="BA76" s="185"/>
      <c r="BB76" s="185"/>
      <c r="BC76" s="239"/>
      <c r="BD76" s="239"/>
      <c r="BE76" s="185"/>
      <c r="BF76" s="185"/>
      <c r="BG76" s="239"/>
      <c r="BH76" s="254"/>
      <c r="BI76" s="133">
        <f t="shared" si="4"/>
        <v>0</v>
      </c>
      <c r="BJ76" s="134"/>
      <c r="BK76" s="135">
        <f t="shared" si="5"/>
        <v>0</v>
      </c>
      <c r="BL76" s="136">
        <f t="shared" si="6"/>
        <v>0</v>
      </c>
      <c r="BM76" s="136">
        <f>IF($Y76-SUMIF($BK$10:BL$10,BM$10,$BK76:BL76)&lt;ROUNDDOWN(BI76*BK76*1/2,0),$Y76-SUMIF($BK$10:BL$10,BM$10,$BK76:BL76),ROUNDDOWN(BI76*BK76*1/2,0))</f>
        <v>0</v>
      </c>
      <c r="BN76" s="136">
        <f t="shared" si="7"/>
        <v>0</v>
      </c>
      <c r="BO76" s="137">
        <f t="shared" si="8"/>
        <v>0</v>
      </c>
      <c r="BP76" s="134"/>
      <c r="BQ76" s="135">
        <f t="shared" si="9"/>
        <v>0</v>
      </c>
      <c r="BR76" s="136">
        <f t="shared" si="50"/>
        <v>0</v>
      </c>
      <c r="BS76" s="136">
        <f>IF($Y76-SUMIF($BK$10:BR$10,BS$10,$BK76:BR76)&lt;ROUNDDOWN(BO76*BQ76*1/2,0),$Y76-SUMIF($BK$10:BR$10,BS$10,$BK76:BR76),ROUNDDOWN(BO76*BQ76*1/2,0))</f>
        <v>0</v>
      </c>
      <c r="BT76" s="136">
        <f t="shared" si="11"/>
        <v>0</v>
      </c>
      <c r="BU76" s="137">
        <f t="shared" si="12"/>
        <v>0</v>
      </c>
      <c r="BV76" s="134"/>
      <c r="BW76" s="135">
        <f t="shared" si="13"/>
        <v>0</v>
      </c>
      <c r="BX76" s="136">
        <f t="shared" si="51"/>
        <v>0</v>
      </c>
      <c r="BY76" s="136">
        <f>IF($Y76-SUMIF($BK$10:BX$10,BY$10,$BK76:BX76)&lt;ROUNDDOWN(BU76*BW76*1/2,0),$Y76-SUMIF($BK$10:BX$10,BY$10,$BK76:BX76),ROUNDDOWN(BU76*BW76*1/2,0))</f>
        <v>0</v>
      </c>
      <c r="BZ76" s="136">
        <f t="shared" si="15"/>
        <v>0</v>
      </c>
      <c r="CA76" s="137">
        <f t="shared" si="16"/>
        <v>0</v>
      </c>
      <c r="CB76" s="134"/>
      <c r="CC76" s="135">
        <f t="shared" si="17"/>
        <v>0</v>
      </c>
      <c r="CD76" s="136">
        <f t="shared" si="52"/>
        <v>0</v>
      </c>
      <c r="CE76" s="136">
        <f>IF($Y76-SUMIF($BK$10:CD$10,CE$10,$BK76:CD76)&lt;ROUNDDOWN(CA76*CC76*1/2,0),$Y76-SUMIF($BK$10:CD$10,CE$10,$BK76:CD76),ROUNDDOWN(CA76*CC76*1/2,0))</f>
        <v>0</v>
      </c>
      <c r="CF76" s="136">
        <f t="shared" si="19"/>
        <v>0</v>
      </c>
      <c r="CG76" s="137">
        <f t="shared" si="20"/>
        <v>0</v>
      </c>
      <c r="CH76" s="134"/>
      <c r="CI76" s="135">
        <f t="shared" si="21"/>
        <v>0</v>
      </c>
      <c r="CJ76" s="136">
        <f t="shared" si="55"/>
        <v>0</v>
      </c>
      <c r="CK76" s="136">
        <f>IF($Y76-SUMIF($BK$10:CJ$10,CK$10,$BK76:CJ76)&lt;ROUNDDOWN(CG76*CI76*1/2,0),$Y76-SUMIF($BK$10:CJ$10,CK$10,$BK76:CJ76),ROUNDDOWN(CG76*CI76*1/2,0))</f>
        <v>0</v>
      </c>
      <c r="CL76" s="136">
        <f t="shared" si="23"/>
        <v>0</v>
      </c>
      <c r="CM76" s="138">
        <f t="shared" si="24"/>
        <v>0</v>
      </c>
      <c r="CN76" s="134"/>
      <c r="CO76" s="135">
        <f t="shared" si="25"/>
        <v>0</v>
      </c>
      <c r="CP76" s="136">
        <f t="shared" si="56"/>
        <v>0</v>
      </c>
      <c r="CQ76" s="136">
        <f>IF($Y76-SUMIF($BK$10:CP$10,CQ$10,$BK76:CP76)&lt;ROUNDDOWN(CM76*CO76*1/2,0),$Y76-SUMIF($BK$10:CP$10,CQ$10,$BK76:CP76),ROUNDDOWN(CM76*CO76*1/2,0))</f>
        <v>0</v>
      </c>
      <c r="CR76" s="136">
        <f t="shared" si="27"/>
        <v>0</v>
      </c>
      <c r="CS76" s="138">
        <f t="shared" si="28"/>
        <v>0</v>
      </c>
      <c r="CT76" s="134"/>
      <c r="CU76" s="135">
        <f t="shared" si="29"/>
        <v>0</v>
      </c>
      <c r="CV76" s="136">
        <f t="shared" si="57"/>
        <v>0</v>
      </c>
      <c r="CW76" s="136">
        <f>IF($Y76-SUMIF($BK$10:CV$10,CW$10,$BK76:CV76)&lt;ROUNDDOWN(CS76*CU76*1/2,0),$Y76-SUMIF($BK$10:CV$10,CW$10,$BK76:CV76),ROUNDDOWN(CS76*CU76*1/2,0))</f>
        <v>0</v>
      </c>
      <c r="CX76" s="136">
        <f t="shared" si="31"/>
        <v>0</v>
      </c>
      <c r="CY76" s="138">
        <f t="shared" si="32"/>
        <v>0</v>
      </c>
      <c r="CZ76" s="134"/>
      <c r="DA76" s="135">
        <f t="shared" si="33"/>
        <v>0</v>
      </c>
      <c r="DB76" s="136">
        <f t="shared" si="58"/>
        <v>0</v>
      </c>
      <c r="DC76" s="136">
        <f>IF($Y76-SUMIF($BK$10:DB$10,DC$10,$BK76:DB76)&lt;ROUNDDOWN(CY76*DA76*1/2,0),$Y76-SUMIF($BK$10:DB$10,DC$10,$BK76:DB76),ROUNDDOWN(CY76*DA76*1/2,0))</f>
        <v>0</v>
      </c>
      <c r="DD76" s="136">
        <f t="shared" si="35"/>
        <v>0</v>
      </c>
      <c r="DE76" s="138">
        <f t="shared" si="36"/>
        <v>0</v>
      </c>
      <c r="DF76" s="134"/>
      <c r="DG76" s="135">
        <f t="shared" si="37"/>
        <v>0</v>
      </c>
      <c r="DH76" s="136">
        <f t="shared" si="59"/>
        <v>0</v>
      </c>
      <c r="DI76" s="136">
        <f>IF($Y76-SUMIF($BK$10:DH$10,DI$10,$BK76:DH76)&lt;ROUNDDOWN(DE76*DG76*1/2,0),$Y76-SUMIF($BK$10:DH$10,DI$10,$BK76:DH76),ROUNDDOWN(DE76*DG76*1/2,0))</f>
        <v>0</v>
      </c>
      <c r="DJ76" s="136">
        <f t="shared" si="39"/>
        <v>0</v>
      </c>
      <c r="DK76" s="124">
        <f t="shared" si="53"/>
        <v>0</v>
      </c>
      <c r="DL76" s="124">
        <f t="shared" ref="DL76:DL91" si="60">IF(IF($AC76="",$Z76,$W76)-$DK76&lt;0,0,IF($AC76="",$Z76,$W76)-$DK76)</f>
        <v>0</v>
      </c>
      <c r="DM76" s="229">
        <f t="shared" si="47"/>
        <v>0</v>
      </c>
      <c r="DO76" s="102" t="str">
        <f t="shared" si="49"/>
        <v/>
      </c>
      <c r="DP76" s="88" t="str">
        <f t="shared" si="42"/>
        <v/>
      </c>
      <c r="DQ76" s="103" t="str">
        <f t="shared" si="54"/>
        <v/>
      </c>
    </row>
    <row r="77" spans="1:121" ht="26.25" hidden="1" customHeight="1">
      <c r="A77" s="110">
        <v>66</v>
      </c>
      <c r="B77" s="186"/>
      <c r="C77" s="186"/>
      <c r="D77" s="186"/>
      <c r="E77" s="186"/>
      <c r="F77" s="186"/>
      <c r="G77" s="186"/>
      <c r="H77" s="186"/>
      <c r="I77" s="187"/>
      <c r="J77" s="187"/>
      <c r="K77" s="187"/>
      <c r="L77" s="187"/>
      <c r="M77" s="188"/>
      <c r="N77" s="189"/>
      <c r="O77" s="120"/>
      <c r="P77" s="120"/>
      <c r="Q77" s="121"/>
      <c r="R77" s="121"/>
      <c r="S77" s="261"/>
      <c r="T77" s="122"/>
      <c r="U77" s="120"/>
      <c r="V77" s="123"/>
      <c r="W77" s="124">
        <f t="shared" ref="W77:W91" si="61">IFERROR(ROUNDDOWN(VLOOKUP($T77,$T$107:$X$111,MATCH($U77,$T$107:$X$107,0),FALSE)*$V77/2,-2),0)</f>
        <v>0</v>
      </c>
      <c r="X77" s="125">
        <v>0</v>
      </c>
      <c r="Y77" s="126">
        <f t="shared" si="44"/>
        <v>0</v>
      </c>
      <c r="Z77" s="123"/>
      <c r="AA77" s="140"/>
      <c r="AB77" s="124">
        <f t="shared" si="45"/>
        <v>0</v>
      </c>
      <c r="AC77" s="128"/>
      <c r="AD77" s="129">
        <f t="shared" si="46"/>
        <v>0</v>
      </c>
      <c r="AE77" s="130">
        <f t="shared" si="3"/>
        <v>0</v>
      </c>
      <c r="AF77" s="131"/>
      <c r="AG77" s="131"/>
      <c r="AH77" s="131"/>
      <c r="AI77" s="131"/>
      <c r="AJ77" s="131"/>
      <c r="AK77" s="131"/>
      <c r="AL77" s="123"/>
      <c r="AM77" s="124" cm="1">
        <f t="array" ref="AM77">IFERROR(ROUND(_xlfn.IFS($U77="Ａ重油",AL77*1,$U77="灯油",AL77*0.939,$U77="ＬＰガス",AL77*1.299,$U77="ＬＮＧ",AL77*1.56),1),0)</f>
        <v>0</v>
      </c>
      <c r="AN77" s="123"/>
      <c r="AO77" s="124" cm="1">
        <f t="array" ref="AO77">IFERROR(ROUND(_xlfn.IFS($U77="Ａ重油",AN77*1,$U77="灯油",AN77*0.939,$U77="ＬＰガス",AN77*1.299,$U77="ＬＮＧ",AN77*1.56),1),0)</f>
        <v>0</v>
      </c>
      <c r="AP77" s="123"/>
      <c r="AQ77" s="123"/>
      <c r="AR77" s="132"/>
      <c r="AS77" s="181"/>
      <c r="AT77" s="185"/>
      <c r="AU77" s="239"/>
      <c r="AV77" s="185"/>
      <c r="AW77" s="185"/>
      <c r="AX77" s="239"/>
      <c r="AY77" s="185"/>
      <c r="AZ77" s="239"/>
      <c r="BA77" s="185"/>
      <c r="BB77" s="185"/>
      <c r="BC77" s="239"/>
      <c r="BD77" s="239"/>
      <c r="BE77" s="185"/>
      <c r="BF77" s="185"/>
      <c r="BG77" s="239"/>
      <c r="BH77" s="254"/>
      <c r="BI77" s="133">
        <f t="shared" ref="BI77:BI91" si="62">IFERROR(VLOOKUP($U77,$BL$4:$BM$7,2,0),0)</f>
        <v>0</v>
      </c>
      <c r="BJ77" s="134"/>
      <c r="BK77" s="135">
        <f t="shared" ref="BK77:BK91" si="63">IF(LEN(BJ77)&gt;0,(BJ77*VLOOKUP($U77,BL$4:BN$7,3,0)),0)</f>
        <v>0</v>
      </c>
      <c r="BL77" s="136">
        <f t="shared" ref="BL77:BL91" si="64">SUM(BM77:BN77)</f>
        <v>0</v>
      </c>
      <c r="BM77" s="136">
        <f>IF($Y77-SUMIF($BK$10:BL$10,BM$10,$BK77:BL77)&lt;ROUNDDOWN(BI77*BK77*1/2,0),$Y77-SUMIF($BK$10:BL$10,BM$10,$BK77:BL77),ROUNDDOWN(BI77*BK77*1/2,0))</f>
        <v>0</v>
      </c>
      <c r="BN77" s="136">
        <f t="shared" ref="BN77:BN91" si="65">BM77</f>
        <v>0</v>
      </c>
      <c r="BO77" s="137">
        <f t="shared" ref="BO77:BO91" si="66">IFERROR(VLOOKUP($U77,$BR$4:$BS$7,2,0),0)</f>
        <v>0</v>
      </c>
      <c r="BP77" s="134"/>
      <c r="BQ77" s="135">
        <f t="shared" ref="BQ77:BQ91" si="67">IF(LEN(BP77)&gt;0,(BP77*VLOOKUP($U77,BR$4:BT$7,3,0)),0)</f>
        <v>0</v>
      </c>
      <c r="BR77" s="136">
        <f t="shared" si="50"/>
        <v>0</v>
      </c>
      <c r="BS77" s="136">
        <f>IF($Y77-SUMIF($BK$10:BR$10,BS$10,$BK77:BR77)&lt;ROUNDDOWN(BO77*BQ77*1/2,0),$Y77-SUMIF($BK$10:BR$10,BS$10,$BK77:BR77),ROUNDDOWN(BO77*BQ77*1/2,0))</f>
        <v>0</v>
      </c>
      <c r="BT77" s="136">
        <f t="shared" si="11"/>
        <v>0</v>
      </c>
      <c r="BU77" s="137">
        <f t="shared" ref="BU77:BU91" si="68">IFERROR(VLOOKUP($U77,$BX$4:$BY$7,2,0),0)</f>
        <v>0</v>
      </c>
      <c r="BV77" s="134"/>
      <c r="BW77" s="135">
        <f t="shared" ref="BW77:BW91" si="69">IF(LEN(BV77)&gt;0,(BV77*VLOOKUP($U77,BX$4:BZ$7,3,0)),0)</f>
        <v>0</v>
      </c>
      <c r="BX77" s="136">
        <f t="shared" si="51"/>
        <v>0</v>
      </c>
      <c r="BY77" s="136">
        <f>IF($Y77-SUMIF($BK$10:BX$10,BY$10,$BK77:BX77)&lt;ROUNDDOWN(BU77*BW77*1/2,0),$Y77-SUMIF($BK$10:BX$10,BY$10,$BK77:BX77),ROUNDDOWN(BU77*BW77*1/2,0))</f>
        <v>0</v>
      </c>
      <c r="BZ77" s="136">
        <f t="shared" si="15"/>
        <v>0</v>
      </c>
      <c r="CA77" s="137">
        <f t="shared" ref="CA77:CA91" si="70">IFERROR(VLOOKUP($U77,$CD$4:$CE$7,2,0),0)</f>
        <v>0</v>
      </c>
      <c r="CB77" s="134"/>
      <c r="CC77" s="135">
        <f t="shared" ref="CC77:CC91" si="71">IF(LEN(CB77)&gt;0,(CB77*VLOOKUP($U77,CD$4:CF$7,3,0)),0)</f>
        <v>0</v>
      </c>
      <c r="CD77" s="136">
        <f t="shared" si="52"/>
        <v>0</v>
      </c>
      <c r="CE77" s="136">
        <f>IF($Y77-SUMIF($BK$10:CD$10,CE$10,$BK77:CD77)&lt;ROUNDDOWN(CA77*CC77*1/2,0),$Y77-SUMIF($BK$10:CD$10,CE$10,$BK77:CD77),ROUNDDOWN(CA77*CC77*1/2,0))</f>
        <v>0</v>
      </c>
      <c r="CF77" s="136">
        <f t="shared" si="19"/>
        <v>0</v>
      </c>
      <c r="CG77" s="137">
        <f t="shared" ref="CG77:CG91" si="72">IFERROR(VLOOKUP($U77,$CJ$4:$CL$7,2,0),0)</f>
        <v>0</v>
      </c>
      <c r="CH77" s="134"/>
      <c r="CI77" s="135">
        <f t="shared" ref="CI77:CI91" si="73">IF(LEN(CH77)&gt;0,(CH77*VLOOKUP($U77,CJ$4:CL$7,3,0)),0)</f>
        <v>0</v>
      </c>
      <c r="CJ77" s="136">
        <f t="shared" si="55"/>
        <v>0</v>
      </c>
      <c r="CK77" s="136">
        <f>IF($Y77-SUMIF($BK$10:CJ$10,CK$10,$BK77:CJ77)&lt;ROUNDDOWN(CG77*CI77*1/2,0),$Y77-SUMIF($BK$10:CJ$10,CK$10,$BK77:CJ77),ROUNDDOWN(CG77*CI77*1/2,0))</f>
        <v>0</v>
      </c>
      <c r="CL77" s="136">
        <f t="shared" si="23"/>
        <v>0</v>
      </c>
      <c r="CM77" s="138">
        <f t="shared" ref="CM77:CM91" si="74">IFERROR(VLOOKUP($U77,$CP$4:$CR$7,2,0),0)</f>
        <v>0</v>
      </c>
      <c r="CN77" s="134"/>
      <c r="CO77" s="135">
        <f t="shared" ref="CO77:CO91" si="75">IF(LEN(CN77)&gt;0,(CN77*VLOOKUP($U77,CP$4:CR$7,3,0)),0)</f>
        <v>0</v>
      </c>
      <c r="CP77" s="136">
        <f t="shared" si="56"/>
        <v>0</v>
      </c>
      <c r="CQ77" s="136">
        <f>IF($Y77-SUMIF($BK$10:CP$10,CQ$10,$BK77:CP77)&lt;ROUNDDOWN(CM77*CO77*1/2,0),$Y77-SUMIF($BK$10:CP$10,CQ$10,$BK77:CP77),ROUNDDOWN(CM77*CO77*1/2,0))</f>
        <v>0</v>
      </c>
      <c r="CR77" s="136">
        <f t="shared" si="27"/>
        <v>0</v>
      </c>
      <c r="CS77" s="138">
        <f t="shared" ref="CS77:CS91" si="76">IFERROR(VLOOKUP($U77,$CV$4:$CX$7,2,0),0)</f>
        <v>0</v>
      </c>
      <c r="CT77" s="134"/>
      <c r="CU77" s="135">
        <f t="shared" ref="CU77:CU91" si="77">IF(LEN(CT77)&gt;0,(CT77*VLOOKUP($U77,CV$4:CW$7,3,0)),0)</f>
        <v>0</v>
      </c>
      <c r="CV77" s="136">
        <f t="shared" si="57"/>
        <v>0</v>
      </c>
      <c r="CW77" s="136">
        <f>IF($Y77-SUMIF($BK$10:CV$10,CW$10,$BK77:CV77)&lt;ROUNDDOWN(CS77*CU77*1/2,0),$Y77-SUMIF($BK$10:CV$10,CW$10,$BK77:CV77),ROUNDDOWN(CS77*CU77*1/2,0))</f>
        <v>0</v>
      </c>
      <c r="CX77" s="136">
        <f t="shared" si="31"/>
        <v>0</v>
      </c>
      <c r="CY77" s="138">
        <f t="shared" ref="CY77:CY91" si="78">IFERROR(VLOOKUP($U77,$DB$4:$DD$7,2,0),0)</f>
        <v>0</v>
      </c>
      <c r="CZ77" s="134"/>
      <c r="DA77" s="135">
        <f t="shared" ref="DA77:DA91" si="79">IF(LEN(CZ77)&gt;0,(CZ77*VLOOKUP($U77,DB$4:DD$7,3,0)),0)</f>
        <v>0</v>
      </c>
      <c r="DB77" s="136">
        <f t="shared" si="58"/>
        <v>0</v>
      </c>
      <c r="DC77" s="136">
        <f>IF($Y77-SUMIF($BK$10:DB$10,DC$10,$BK77:DB77)&lt;ROUNDDOWN(CY77*DA77*1/2,0),$Y77-SUMIF($BK$10:DB$10,DC$10,$BK77:DB77),ROUNDDOWN(CY77*DA77*1/2,0))</f>
        <v>0</v>
      </c>
      <c r="DD77" s="136">
        <f t="shared" si="35"/>
        <v>0</v>
      </c>
      <c r="DE77" s="138">
        <f t="shared" ref="DE77:DE91" si="80">IFERROR(VLOOKUP($U77,$DH$4:$DJ$7,2,0),0)</f>
        <v>0</v>
      </c>
      <c r="DF77" s="134"/>
      <c r="DG77" s="135">
        <f t="shared" ref="DG77:DG91" si="81">IF(LEN(DF77)&gt;0,(DF77*VLOOKUP($U77,DH$4:DJ$7,3,0)),0)</f>
        <v>0</v>
      </c>
      <c r="DH77" s="136">
        <f t="shared" si="59"/>
        <v>0</v>
      </c>
      <c r="DI77" s="136">
        <f>IF($Y77-SUMIF($BK$10:DH$10,DI$10,$BK77:DH77)&lt;ROUNDDOWN(DE77*DG77*1/2,0),$Y77-SUMIF($BK$10:DH$10,DI$10,$BK77:DH77),ROUNDDOWN(DE77*DG77*1/2,0))</f>
        <v>0</v>
      </c>
      <c r="DJ77" s="136">
        <f t="shared" si="39"/>
        <v>0</v>
      </c>
      <c r="DK77" s="124">
        <f t="shared" si="53"/>
        <v>0</v>
      </c>
      <c r="DL77" s="124">
        <f t="shared" si="60"/>
        <v>0</v>
      </c>
      <c r="DM77" s="229">
        <f t="shared" si="47"/>
        <v>0</v>
      </c>
      <c r="DO77" s="102" t="str">
        <f t="shared" si="49"/>
        <v/>
      </c>
      <c r="DP77" s="88" t="str">
        <f t="shared" ref="DP77:DP92" si="82">IFERROR(IF(AND($Z77&lt;=$Y77,$Z77&gt;=$Y77/2),"","XXX"),"")</f>
        <v/>
      </c>
      <c r="DQ77" s="103" t="str">
        <f t="shared" si="54"/>
        <v/>
      </c>
    </row>
    <row r="78" spans="1:121" ht="26.25" hidden="1" customHeight="1">
      <c r="A78" s="110">
        <v>67</v>
      </c>
      <c r="B78" s="186"/>
      <c r="C78" s="186"/>
      <c r="D78" s="186"/>
      <c r="E78" s="186"/>
      <c r="F78" s="186"/>
      <c r="G78" s="186"/>
      <c r="H78" s="186"/>
      <c r="I78" s="187"/>
      <c r="J78" s="187"/>
      <c r="K78" s="187"/>
      <c r="L78" s="187"/>
      <c r="M78" s="188"/>
      <c r="N78" s="189"/>
      <c r="O78" s="120"/>
      <c r="P78" s="120"/>
      <c r="Q78" s="121"/>
      <c r="R78" s="121"/>
      <c r="S78" s="261"/>
      <c r="T78" s="122"/>
      <c r="U78" s="120"/>
      <c r="V78" s="123"/>
      <c r="W78" s="124">
        <f t="shared" si="61"/>
        <v>0</v>
      </c>
      <c r="X78" s="125">
        <v>0</v>
      </c>
      <c r="Y78" s="126">
        <f t="shared" si="44"/>
        <v>0</v>
      </c>
      <c r="Z78" s="123"/>
      <c r="AA78" s="140"/>
      <c r="AB78" s="124">
        <f t="shared" si="45"/>
        <v>0</v>
      </c>
      <c r="AC78" s="128"/>
      <c r="AD78" s="129">
        <f t="shared" si="46"/>
        <v>0</v>
      </c>
      <c r="AE78" s="130">
        <f t="shared" si="3"/>
        <v>0</v>
      </c>
      <c r="AF78" s="131"/>
      <c r="AG78" s="131"/>
      <c r="AH78" s="131"/>
      <c r="AI78" s="131"/>
      <c r="AJ78" s="131"/>
      <c r="AK78" s="131"/>
      <c r="AL78" s="123"/>
      <c r="AM78" s="124" cm="1">
        <f t="array" ref="AM78">IFERROR(ROUND(_xlfn.IFS($U78="Ａ重油",AL78*1,$U78="灯油",AL78*0.939,$U78="ＬＰガス",AL78*1.299,$U78="ＬＮＧ",AL78*1.56),1),0)</f>
        <v>0</v>
      </c>
      <c r="AN78" s="123"/>
      <c r="AO78" s="124" cm="1">
        <f t="array" ref="AO78">IFERROR(ROUND(_xlfn.IFS($U78="Ａ重油",AN78*1,$U78="灯油",AN78*0.939,$U78="ＬＰガス",AN78*1.299,$U78="ＬＮＧ",AN78*1.56),1),0)</f>
        <v>0</v>
      </c>
      <c r="AP78" s="123"/>
      <c r="AQ78" s="123"/>
      <c r="AR78" s="132"/>
      <c r="AS78" s="181"/>
      <c r="AT78" s="185"/>
      <c r="AU78" s="239"/>
      <c r="AV78" s="185"/>
      <c r="AW78" s="185"/>
      <c r="AX78" s="239"/>
      <c r="AY78" s="185"/>
      <c r="AZ78" s="239"/>
      <c r="BA78" s="185"/>
      <c r="BB78" s="185"/>
      <c r="BC78" s="239"/>
      <c r="BD78" s="239"/>
      <c r="BE78" s="185"/>
      <c r="BF78" s="185"/>
      <c r="BG78" s="239"/>
      <c r="BH78" s="254"/>
      <c r="BI78" s="133">
        <f t="shared" si="62"/>
        <v>0</v>
      </c>
      <c r="BJ78" s="134"/>
      <c r="BK78" s="135">
        <f t="shared" si="63"/>
        <v>0</v>
      </c>
      <c r="BL78" s="136">
        <f t="shared" si="64"/>
        <v>0</v>
      </c>
      <c r="BM78" s="136">
        <f>IF($Y78-SUMIF($BK$10:BL$10,BM$10,$BK78:BL78)&lt;ROUNDDOWN(BI78*BK78*1/2,0),$Y78-SUMIF($BK$10:BL$10,BM$10,$BK78:BL78),ROUNDDOWN(BI78*BK78*1/2,0))</f>
        <v>0</v>
      </c>
      <c r="BN78" s="136">
        <f t="shared" si="65"/>
        <v>0</v>
      </c>
      <c r="BO78" s="137">
        <f t="shared" si="66"/>
        <v>0</v>
      </c>
      <c r="BP78" s="134"/>
      <c r="BQ78" s="135">
        <f t="shared" si="67"/>
        <v>0</v>
      </c>
      <c r="BR78" s="136">
        <f t="shared" si="50"/>
        <v>0</v>
      </c>
      <c r="BS78" s="136">
        <f>IF($Y78-SUMIF($BK$10:BR$10,BS$10,$BK78:BR78)&lt;ROUNDDOWN(BO78*BQ78*1/2,0),$Y78-SUMIF($BK$10:BR$10,BS$10,$BK78:BR78),ROUNDDOWN(BO78*BQ78*1/2,0))</f>
        <v>0</v>
      </c>
      <c r="BT78" s="136">
        <f t="shared" si="11"/>
        <v>0</v>
      </c>
      <c r="BU78" s="137">
        <f t="shared" si="68"/>
        <v>0</v>
      </c>
      <c r="BV78" s="134"/>
      <c r="BW78" s="135">
        <f t="shared" si="69"/>
        <v>0</v>
      </c>
      <c r="BX78" s="136">
        <f t="shared" si="51"/>
        <v>0</v>
      </c>
      <c r="BY78" s="136">
        <f>IF($Y78-SUMIF($BK$10:BX$10,BY$10,$BK78:BX78)&lt;ROUNDDOWN(BU78*BW78*1/2,0),$Y78-SUMIF($BK$10:BX$10,BY$10,$BK78:BX78),ROUNDDOWN(BU78*BW78*1/2,0))</f>
        <v>0</v>
      </c>
      <c r="BZ78" s="136">
        <f t="shared" si="15"/>
        <v>0</v>
      </c>
      <c r="CA78" s="137">
        <f t="shared" si="70"/>
        <v>0</v>
      </c>
      <c r="CB78" s="134"/>
      <c r="CC78" s="135">
        <f t="shared" si="71"/>
        <v>0</v>
      </c>
      <c r="CD78" s="136">
        <f t="shared" si="52"/>
        <v>0</v>
      </c>
      <c r="CE78" s="136">
        <f>IF($Y78-SUMIF($BK$10:CD$10,CE$10,$BK78:CD78)&lt;ROUNDDOWN(CA78*CC78*1/2,0),$Y78-SUMIF($BK$10:CD$10,CE$10,$BK78:CD78),ROUNDDOWN(CA78*CC78*1/2,0))</f>
        <v>0</v>
      </c>
      <c r="CF78" s="136">
        <f t="shared" si="19"/>
        <v>0</v>
      </c>
      <c r="CG78" s="137">
        <f t="shared" si="72"/>
        <v>0</v>
      </c>
      <c r="CH78" s="134"/>
      <c r="CI78" s="135">
        <f t="shared" si="73"/>
        <v>0</v>
      </c>
      <c r="CJ78" s="136">
        <f t="shared" si="55"/>
        <v>0</v>
      </c>
      <c r="CK78" s="136">
        <f>IF($Y78-SUMIF($BK$10:CJ$10,CK$10,$BK78:CJ78)&lt;ROUNDDOWN(CG78*CI78*1/2,0),$Y78-SUMIF($BK$10:CJ$10,CK$10,$BK78:CJ78),ROUNDDOWN(CG78*CI78*1/2,0))</f>
        <v>0</v>
      </c>
      <c r="CL78" s="136">
        <f t="shared" si="23"/>
        <v>0</v>
      </c>
      <c r="CM78" s="138">
        <f t="shared" si="74"/>
        <v>0</v>
      </c>
      <c r="CN78" s="134"/>
      <c r="CO78" s="135">
        <f t="shared" si="75"/>
        <v>0</v>
      </c>
      <c r="CP78" s="136">
        <f t="shared" si="56"/>
        <v>0</v>
      </c>
      <c r="CQ78" s="136">
        <f>IF($Y78-SUMIF($BK$10:CP$10,CQ$10,$BK78:CP78)&lt;ROUNDDOWN(CM78*CO78*1/2,0),$Y78-SUMIF($BK$10:CP$10,CQ$10,$BK78:CP78),ROUNDDOWN(CM78*CO78*1/2,0))</f>
        <v>0</v>
      </c>
      <c r="CR78" s="136">
        <f t="shared" si="27"/>
        <v>0</v>
      </c>
      <c r="CS78" s="138">
        <f t="shared" si="76"/>
        <v>0</v>
      </c>
      <c r="CT78" s="134"/>
      <c r="CU78" s="135">
        <f t="shared" si="77"/>
        <v>0</v>
      </c>
      <c r="CV78" s="136">
        <f t="shared" si="57"/>
        <v>0</v>
      </c>
      <c r="CW78" s="136">
        <f>IF($Y78-SUMIF($BK$10:CV$10,CW$10,$BK78:CV78)&lt;ROUNDDOWN(CS78*CU78*1/2,0),$Y78-SUMIF($BK$10:CV$10,CW$10,$BK78:CV78),ROUNDDOWN(CS78*CU78*1/2,0))</f>
        <v>0</v>
      </c>
      <c r="CX78" s="136">
        <f t="shared" si="31"/>
        <v>0</v>
      </c>
      <c r="CY78" s="138">
        <f t="shared" si="78"/>
        <v>0</v>
      </c>
      <c r="CZ78" s="134"/>
      <c r="DA78" s="135">
        <f t="shared" si="79"/>
        <v>0</v>
      </c>
      <c r="DB78" s="136">
        <f t="shared" si="58"/>
        <v>0</v>
      </c>
      <c r="DC78" s="136">
        <f>IF($Y78-SUMIF($BK$10:DB$10,DC$10,$BK78:DB78)&lt;ROUNDDOWN(CY78*DA78*1/2,0),$Y78-SUMIF($BK$10:DB$10,DC$10,$BK78:DB78),ROUNDDOWN(CY78*DA78*1/2,0))</f>
        <v>0</v>
      </c>
      <c r="DD78" s="136">
        <f t="shared" si="35"/>
        <v>0</v>
      </c>
      <c r="DE78" s="138">
        <f t="shared" si="80"/>
        <v>0</v>
      </c>
      <c r="DF78" s="134"/>
      <c r="DG78" s="135">
        <f t="shared" si="81"/>
        <v>0</v>
      </c>
      <c r="DH78" s="136">
        <f t="shared" si="59"/>
        <v>0</v>
      </c>
      <c r="DI78" s="136">
        <f>IF($Y78-SUMIF($BK$10:DH$10,DI$10,$BK78:DH78)&lt;ROUNDDOWN(DE78*DG78*1/2,0),$Y78-SUMIF($BK$10:DH$10,DI$10,$BK78:DH78),ROUNDDOWN(DE78*DG78*1/2,0))</f>
        <v>0</v>
      </c>
      <c r="DJ78" s="136">
        <f t="shared" si="39"/>
        <v>0</v>
      </c>
      <c r="DK78" s="124">
        <f t="shared" si="53"/>
        <v>0</v>
      </c>
      <c r="DL78" s="124">
        <f t="shared" si="60"/>
        <v>0</v>
      </c>
      <c r="DM78" s="229">
        <f t="shared" si="47"/>
        <v>0</v>
      </c>
      <c r="DO78" s="102" t="str">
        <f t="shared" si="49"/>
        <v/>
      </c>
      <c r="DP78" s="88" t="str">
        <f t="shared" si="82"/>
        <v/>
      </c>
      <c r="DQ78" s="103" t="str">
        <f t="shared" si="54"/>
        <v/>
      </c>
    </row>
    <row r="79" spans="1:121" ht="26.25" hidden="1" customHeight="1">
      <c r="A79" s="110">
        <v>68</v>
      </c>
      <c r="B79" s="186"/>
      <c r="C79" s="186"/>
      <c r="D79" s="186"/>
      <c r="E79" s="186"/>
      <c r="F79" s="186"/>
      <c r="G79" s="186"/>
      <c r="H79" s="186"/>
      <c r="I79" s="187"/>
      <c r="J79" s="187"/>
      <c r="K79" s="187"/>
      <c r="L79" s="187"/>
      <c r="M79" s="188"/>
      <c r="N79" s="189"/>
      <c r="O79" s="120"/>
      <c r="P79" s="120"/>
      <c r="Q79" s="121"/>
      <c r="R79" s="121"/>
      <c r="S79" s="261"/>
      <c r="T79" s="122"/>
      <c r="U79" s="120"/>
      <c r="V79" s="123"/>
      <c r="W79" s="124">
        <f t="shared" si="61"/>
        <v>0</v>
      </c>
      <c r="X79" s="125">
        <v>0</v>
      </c>
      <c r="Y79" s="126">
        <f t="shared" si="44"/>
        <v>0</v>
      </c>
      <c r="Z79" s="123"/>
      <c r="AA79" s="140"/>
      <c r="AB79" s="124">
        <f t="shared" si="45"/>
        <v>0</v>
      </c>
      <c r="AC79" s="128"/>
      <c r="AD79" s="129">
        <f t="shared" si="46"/>
        <v>0</v>
      </c>
      <c r="AE79" s="130">
        <f t="shared" si="3"/>
        <v>0</v>
      </c>
      <c r="AF79" s="131"/>
      <c r="AG79" s="131"/>
      <c r="AH79" s="131"/>
      <c r="AI79" s="131"/>
      <c r="AJ79" s="131"/>
      <c r="AK79" s="131"/>
      <c r="AL79" s="123"/>
      <c r="AM79" s="124" cm="1">
        <f t="array" ref="AM79">IFERROR(ROUND(_xlfn.IFS($U79="Ａ重油",AL79*1,$U79="灯油",AL79*0.939,$U79="ＬＰガス",AL79*1.299,$U79="ＬＮＧ",AL79*1.56),1),0)</f>
        <v>0</v>
      </c>
      <c r="AN79" s="123"/>
      <c r="AO79" s="124" cm="1">
        <f t="array" ref="AO79">IFERROR(ROUND(_xlfn.IFS($U79="Ａ重油",AN79*1,$U79="灯油",AN79*0.939,$U79="ＬＰガス",AN79*1.299,$U79="ＬＮＧ",AN79*1.56),1),0)</f>
        <v>0</v>
      </c>
      <c r="AP79" s="123"/>
      <c r="AQ79" s="123"/>
      <c r="AR79" s="132"/>
      <c r="AS79" s="181"/>
      <c r="AT79" s="185"/>
      <c r="AU79" s="239"/>
      <c r="AV79" s="185"/>
      <c r="AW79" s="185"/>
      <c r="AX79" s="239"/>
      <c r="AY79" s="185"/>
      <c r="AZ79" s="239"/>
      <c r="BA79" s="185"/>
      <c r="BB79" s="185"/>
      <c r="BC79" s="239"/>
      <c r="BD79" s="239"/>
      <c r="BE79" s="185"/>
      <c r="BF79" s="185"/>
      <c r="BG79" s="239"/>
      <c r="BH79" s="254"/>
      <c r="BI79" s="133">
        <f t="shared" si="62"/>
        <v>0</v>
      </c>
      <c r="BJ79" s="134"/>
      <c r="BK79" s="135">
        <f t="shared" si="63"/>
        <v>0</v>
      </c>
      <c r="BL79" s="136">
        <f t="shared" si="64"/>
        <v>0</v>
      </c>
      <c r="BM79" s="136">
        <f>IF($Y79-SUMIF($BK$10:BL$10,BM$10,$BK79:BL79)&lt;ROUNDDOWN(BI79*BK79*1/2,0),$Y79-SUMIF($BK$10:BL$10,BM$10,$BK79:BL79),ROUNDDOWN(BI79*BK79*1/2,0))</f>
        <v>0</v>
      </c>
      <c r="BN79" s="136">
        <f t="shared" si="65"/>
        <v>0</v>
      </c>
      <c r="BO79" s="137">
        <f t="shared" si="66"/>
        <v>0</v>
      </c>
      <c r="BP79" s="134"/>
      <c r="BQ79" s="135">
        <f t="shared" si="67"/>
        <v>0</v>
      </c>
      <c r="BR79" s="136">
        <f t="shared" si="50"/>
        <v>0</v>
      </c>
      <c r="BS79" s="136">
        <f>IF($Y79-SUMIF($BK$10:BR$10,BS$10,$BK79:BR79)&lt;ROUNDDOWN(BO79*BQ79*1/2,0),$Y79-SUMIF($BK$10:BR$10,BS$10,$BK79:BR79),ROUNDDOWN(BO79*BQ79*1/2,0))</f>
        <v>0</v>
      </c>
      <c r="BT79" s="136">
        <f t="shared" si="11"/>
        <v>0</v>
      </c>
      <c r="BU79" s="137">
        <f t="shared" si="68"/>
        <v>0</v>
      </c>
      <c r="BV79" s="134"/>
      <c r="BW79" s="135">
        <f t="shared" si="69"/>
        <v>0</v>
      </c>
      <c r="BX79" s="136">
        <f t="shared" si="51"/>
        <v>0</v>
      </c>
      <c r="BY79" s="136">
        <f>IF($Y79-SUMIF($BK$10:BX$10,BY$10,$BK79:BX79)&lt;ROUNDDOWN(BU79*BW79*1/2,0),$Y79-SUMIF($BK$10:BX$10,BY$10,$BK79:BX79),ROUNDDOWN(BU79*BW79*1/2,0))</f>
        <v>0</v>
      </c>
      <c r="BZ79" s="136">
        <f t="shared" si="15"/>
        <v>0</v>
      </c>
      <c r="CA79" s="137">
        <f t="shared" si="70"/>
        <v>0</v>
      </c>
      <c r="CB79" s="134"/>
      <c r="CC79" s="135">
        <f t="shared" si="71"/>
        <v>0</v>
      </c>
      <c r="CD79" s="136">
        <f t="shared" si="52"/>
        <v>0</v>
      </c>
      <c r="CE79" s="136">
        <f>IF($Y79-SUMIF($BK$10:CD$10,CE$10,$BK79:CD79)&lt;ROUNDDOWN(CA79*CC79*1/2,0),$Y79-SUMIF($BK$10:CD$10,CE$10,$BK79:CD79),ROUNDDOWN(CA79*CC79*1/2,0))</f>
        <v>0</v>
      </c>
      <c r="CF79" s="136">
        <f t="shared" si="19"/>
        <v>0</v>
      </c>
      <c r="CG79" s="137">
        <f t="shared" si="72"/>
        <v>0</v>
      </c>
      <c r="CH79" s="134"/>
      <c r="CI79" s="135">
        <f t="shared" si="73"/>
        <v>0</v>
      </c>
      <c r="CJ79" s="136">
        <f t="shared" si="55"/>
        <v>0</v>
      </c>
      <c r="CK79" s="136">
        <f>IF($Y79-SUMIF($BK$10:CJ$10,CK$10,$BK79:CJ79)&lt;ROUNDDOWN(CG79*CI79*1/2,0),$Y79-SUMIF($BK$10:CJ$10,CK$10,$BK79:CJ79),ROUNDDOWN(CG79*CI79*1/2,0))</f>
        <v>0</v>
      </c>
      <c r="CL79" s="136">
        <f t="shared" si="23"/>
        <v>0</v>
      </c>
      <c r="CM79" s="138">
        <f t="shared" si="74"/>
        <v>0</v>
      </c>
      <c r="CN79" s="134"/>
      <c r="CO79" s="135">
        <f t="shared" si="75"/>
        <v>0</v>
      </c>
      <c r="CP79" s="136">
        <f t="shared" si="56"/>
        <v>0</v>
      </c>
      <c r="CQ79" s="136">
        <f>IF($Y79-SUMIF($BK$10:CP$10,CQ$10,$BK79:CP79)&lt;ROUNDDOWN(CM79*CO79*1/2,0),$Y79-SUMIF($BK$10:CP$10,CQ$10,$BK79:CP79),ROUNDDOWN(CM79*CO79*1/2,0))</f>
        <v>0</v>
      </c>
      <c r="CR79" s="136">
        <f t="shared" si="27"/>
        <v>0</v>
      </c>
      <c r="CS79" s="138">
        <f t="shared" si="76"/>
        <v>0</v>
      </c>
      <c r="CT79" s="134"/>
      <c r="CU79" s="135">
        <f t="shared" si="77"/>
        <v>0</v>
      </c>
      <c r="CV79" s="136">
        <f t="shared" si="57"/>
        <v>0</v>
      </c>
      <c r="CW79" s="136">
        <f>IF($Y79-SUMIF($BK$10:CV$10,CW$10,$BK79:CV79)&lt;ROUNDDOWN(CS79*CU79*1/2,0),$Y79-SUMIF($BK$10:CV$10,CW$10,$BK79:CV79),ROUNDDOWN(CS79*CU79*1/2,0))</f>
        <v>0</v>
      </c>
      <c r="CX79" s="136">
        <f t="shared" si="31"/>
        <v>0</v>
      </c>
      <c r="CY79" s="138">
        <f t="shared" si="78"/>
        <v>0</v>
      </c>
      <c r="CZ79" s="134"/>
      <c r="DA79" s="135">
        <f t="shared" si="79"/>
        <v>0</v>
      </c>
      <c r="DB79" s="136">
        <f t="shared" si="58"/>
        <v>0</v>
      </c>
      <c r="DC79" s="136">
        <f>IF($Y79-SUMIF($BK$10:DB$10,DC$10,$BK79:DB79)&lt;ROUNDDOWN(CY79*DA79*1/2,0),$Y79-SUMIF($BK$10:DB$10,DC$10,$BK79:DB79),ROUNDDOWN(CY79*DA79*1/2,0))</f>
        <v>0</v>
      </c>
      <c r="DD79" s="136">
        <f t="shared" si="35"/>
        <v>0</v>
      </c>
      <c r="DE79" s="138">
        <f t="shared" si="80"/>
        <v>0</v>
      </c>
      <c r="DF79" s="134"/>
      <c r="DG79" s="135">
        <f t="shared" si="81"/>
        <v>0</v>
      </c>
      <c r="DH79" s="136">
        <f t="shared" si="59"/>
        <v>0</v>
      </c>
      <c r="DI79" s="136">
        <f>IF($Y79-SUMIF($BK$10:DH$10,DI$10,$BK79:DH79)&lt;ROUNDDOWN(DE79*DG79*1/2,0),$Y79-SUMIF($BK$10:DH$10,DI$10,$BK79:DH79),ROUNDDOWN(DE79*DG79*1/2,0))</f>
        <v>0</v>
      </c>
      <c r="DJ79" s="136">
        <f t="shared" si="39"/>
        <v>0</v>
      </c>
      <c r="DK79" s="124">
        <f t="shared" si="53"/>
        <v>0</v>
      </c>
      <c r="DL79" s="124">
        <f t="shared" si="60"/>
        <v>0</v>
      </c>
      <c r="DM79" s="229">
        <f t="shared" ref="DM79:DM91" si="83">SUM(BJ79,BP79,BV79,CB79,CH79,CN79,CT79,CZ79,DF79)</f>
        <v>0</v>
      </c>
      <c r="DO79" s="102" t="str">
        <f t="shared" si="49"/>
        <v/>
      </c>
      <c r="DP79" s="88" t="str">
        <f t="shared" si="82"/>
        <v/>
      </c>
      <c r="DQ79" s="103" t="str">
        <f t="shared" si="54"/>
        <v/>
      </c>
    </row>
    <row r="80" spans="1:121" ht="26.25" hidden="1" customHeight="1">
      <c r="A80" s="110">
        <v>69</v>
      </c>
      <c r="B80" s="186"/>
      <c r="C80" s="186"/>
      <c r="D80" s="186"/>
      <c r="E80" s="186"/>
      <c r="F80" s="186"/>
      <c r="G80" s="186"/>
      <c r="H80" s="186"/>
      <c r="I80" s="187"/>
      <c r="J80" s="187"/>
      <c r="K80" s="187"/>
      <c r="L80" s="187"/>
      <c r="M80" s="188"/>
      <c r="N80" s="189"/>
      <c r="O80" s="120"/>
      <c r="P80" s="120"/>
      <c r="Q80" s="121"/>
      <c r="R80" s="121"/>
      <c r="S80" s="261"/>
      <c r="T80" s="122"/>
      <c r="U80" s="120"/>
      <c r="V80" s="123"/>
      <c r="W80" s="124">
        <f t="shared" si="61"/>
        <v>0</v>
      </c>
      <c r="X80" s="125">
        <v>0</v>
      </c>
      <c r="Y80" s="126">
        <f t="shared" si="44"/>
        <v>0</v>
      </c>
      <c r="Z80" s="123"/>
      <c r="AA80" s="140"/>
      <c r="AB80" s="124">
        <f t="shared" si="45"/>
        <v>0</v>
      </c>
      <c r="AC80" s="128"/>
      <c r="AD80" s="129">
        <f t="shared" si="46"/>
        <v>0</v>
      </c>
      <c r="AE80" s="130">
        <f t="shared" si="3"/>
        <v>0</v>
      </c>
      <c r="AF80" s="131"/>
      <c r="AG80" s="131"/>
      <c r="AH80" s="131"/>
      <c r="AI80" s="131"/>
      <c r="AJ80" s="131"/>
      <c r="AK80" s="131"/>
      <c r="AL80" s="123"/>
      <c r="AM80" s="124" cm="1">
        <f t="array" ref="AM80">IFERROR(ROUND(_xlfn.IFS($U80="Ａ重油",AL80*1,$U80="灯油",AL80*0.939,$U80="ＬＰガス",AL80*1.299,$U80="ＬＮＧ",AL80*1.56),1),0)</f>
        <v>0</v>
      </c>
      <c r="AN80" s="123"/>
      <c r="AO80" s="124" cm="1">
        <f t="array" ref="AO80">IFERROR(ROUND(_xlfn.IFS($U80="Ａ重油",AN80*1,$U80="灯油",AN80*0.939,$U80="ＬＰガス",AN80*1.299,$U80="ＬＮＧ",AN80*1.56),1),0)</f>
        <v>0</v>
      </c>
      <c r="AP80" s="123"/>
      <c r="AQ80" s="123"/>
      <c r="AR80" s="132"/>
      <c r="AS80" s="181"/>
      <c r="AT80" s="185"/>
      <c r="AU80" s="239"/>
      <c r="AV80" s="185"/>
      <c r="AW80" s="185"/>
      <c r="AX80" s="239"/>
      <c r="AY80" s="185"/>
      <c r="AZ80" s="239"/>
      <c r="BA80" s="185"/>
      <c r="BB80" s="185"/>
      <c r="BC80" s="239"/>
      <c r="BD80" s="239"/>
      <c r="BE80" s="185"/>
      <c r="BF80" s="185"/>
      <c r="BG80" s="239"/>
      <c r="BH80" s="254"/>
      <c r="BI80" s="133">
        <f t="shared" si="62"/>
        <v>0</v>
      </c>
      <c r="BJ80" s="134"/>
      <c r="BK80" s="135">
        <f t="shared" si="63"/>
        <v>0</v>
      </c>
      <c r="BL80" s="136">
        <f t="shared" si="64"/>
        <v>0</v>
      </c>
      <c r="BM80" s="136">
        <f>IF($Y80-SUMIF($BK$10:BL$10,BM$10,$BK80:BL80)&lt;ROUNDDOWN(BI80*BK80*1/2,0),$Y80-SUMIF($BK$10:BL$10,BM$10,$BK80:BL80),ROUNDDOWN(BI80*BK80*1/2,0))</f>
        <v>0</v>
      </c>
      <c r="BN80" s="136">
        <f t="shared" si="65"/>
        <v>0</v>
      </c>
      <c r="BO80" s="137">
        <f t="shared" si="66"/>
        <v>0</v>
      </c>
      <c r="BP80" s="134"/>
      <c r="BQ80" s="135">
        <f t="shared" si="67"/>
        <v>0</v>
      </c>
      <c r="BR80" s="136">
        <f t="shared" si="50"/>
        <v>0</v>
      </c>
      <c r="BS80" s="136">
        <f>IF($Y80-SUMIF($BK$10:BR$10,BS$10,$BK80:BR80)&lt;ROUNDDOWN(BO80*BQ80*1/2,0),$Y80-SUMIF($BK$10:BR$10,BS$10,$BK80:BR80),ROUNDDOWN(BO80*BQ80*1/2,0))</f>
        <v>0</v>
      </c>
      <c r="BT80" s="136">
        <f t="shared" si="11"/>
        <v>0</v>
      </c>
      <c r="BU80" s="137">
        <f t="shared" si="68"/>
        <v>0</v>
      </c>
      <c r="BV80" s="134"/>
      <c r="BW80" s="135">
        <f t="shared" si="69"/>
        <v>0</v>
      </c>
      <c r="BX80" s="136">
        <f t="shared" si="51"/>
        <v>0</v>
      </c>
      <c r="BY80" s="136">
        <f>IF($Y80-SUMIF($BK$10:BX$10,BY$10,$BK80:BX80)&lt;ROUNDDOWN(BU80*BW80*1/2,0),$Y80-SUMIF($BK$10:BX$10,BY$10,$BK80:BX80),ROUNDDOWN(BU80*BW80*1/2,0))</f>
        <v>0</v>
      </c>
      <c r="BZ80" s="136">
        <f t="shared" si="15"/>
        <v>0</v>
      </c>
      <c r="CA80" s="137">
        <f t="shared" si="70"/>
        <v>0</v>
      </c>
      <c r="CB80" s="134"/>
      <c r="CC80" s="135">
        <f t="shared" si="71"/>
        <v>0</v>
      </c>
      <c r="CD80" s="136">
        <f t="shared" si="52"/>
        <v>0</v>
      </c>
      <c r="CE80" s="136">
        <f>IF($Y80-SUMIF($BK$10:CD$10,CE$10,$BK80:CD80)&lt;ROUNDDOWN(CA80*CC80*1/2,0),$Y80-SUMIF($BK$10:CD$10,CE$10,$BK80:CD80),ROUNDDOWN(CA80*CC80*1/2,0))</f>
        <v>0</v>
      </c>
      <c r="CF80" s="136">
        <f t="shared" si="19"/>
        <v>0</v>
      </c>
      <c r="CG80" s="137">
        <f t="shared" si="72"/>
        <v>0</v>
      </c>
      <c r="CH80" s="134"/>
      <c r="CI80" s="135">
        <f t="shared" si="73"/>
        <v>0</v>
      </c>
      <c r="CJ80" s="136">
        <f t="shared" si="55"/>
        <v>0</v>
      </c>
      <c r="CK80" s="136">
        <f>IF($Y80-SUMIF($BK$10:CJ$10,CK$10,$BK80:CJ80)&lt;ROUNDDOWN(CG80*CI80*1/2,0),$Y80-SUMIF($BK$10:CJ$10,CK$10,$BK80:CJ80),ROUNDDOWN(CG80*CI80*1/2,0))</f>
        <v>0</v>
      </c>
      <c r="CL80" s="136">
        <f t="shared" si="23"/>
        <v>0</v>
      </c>
      <c r="CM80" s="138">
        <f t="shared" si="74"/>
        <v>0</v>
      </c>
      <c r="CN80" s="134"/>
      <c r="CO80" s="135">
        <f t="shared" si="75"/>
        <v>0</v>
      </c>
      <c r="CP80" s="136">
        <f t="shared" si="56"/>
        <v>0</v>
      </c>
      <c r="CQ80" s="136">
        <f>IF($Y80-SUMIF($BK$10:CP$10,CQ$10,$BK80:CP80)&lt;ROUNDDOWN(CM80*CO80*1/2,0),$Y80-SUMIF($BK$10:CP$10,CQ$10,$BK80:CP80),ROUNDDOWN(CM80*CO80*1/2,0))</f>
        <v>0</v>
      </c>
      <c r="CR80" s="136">
        <f t="shared" si="27"/>
        <v>0</v>
      </c>
      <c r="CS80" s="138">
        <f t="shared" si="76"/>
        <v>0</v>
      </c>
      <c r="CT80" s="134"/>
      <c r="CU80" s="135">
        <f t="shared" si="77"/>
        <v>0</v>
      </c>
      <c r="CV80" s="136">
        <f t="shared" si="57"/>
        <v>0</v>
      </c>
      <c r="CW80" s="136">
        <f>IF($Y80-SUMIF($BK$10:CV$10,CW$10,$BK80:CV80)&lt;ROUNDDOWN(CS80*CU80*1/2,0),$Y80-SUMIF($BK$10:CV$10,CW$10,$BK80:CV80),ROUNDDOWN(CS80*CU80*1/2,0))</f>
        <v>0</v>
      </c>
      <c r="CX80" s="136">
        <f t="shared" si="31"/>
        <v>0</v>
      </c>
      <c r="CY80" s="138">
        <f t="shared" si="78"/>
        <v>0</v>
      </c>
      <c r="CZ80" s="134"/>
      <c r="DA80" s="135">
        <f t="shared" si="79"/>
        <v>0</v>
      </c>
      <c r="DB80" s="136">
        <f t="shared" si="58"/>
        <v>0</v>
      </c>
      <c r="DC80" s="136">
        <f>IF($Y80-SUMIF($BK$10:DB$10,DC$10,$BK80:DB80)&lt;ROUNDDOWN(CY80*DA80*1/2,0),$Y80-SUMIF($BK$10:DB$10,DC$10,$BK80:DB80),ROUNDDOWN(CY80*DA80*1/2,0))</f>
        <v>0</v>
      </c>
      <c r="DD80" s="136">
        <f t="shared" si="35"/>
        <v>0</v>
      </c>
      <c r="DE80" s="138">
        <f t="shared" si="80"/>
        <v>0</v>
      </c>
      <c r="DF80" s="134"/>
      <c r="DG80" s="135">
        <f t="shared" si="81"/>
        <v>0</v>
      </c>
      <c r="DH80" s="136">
        <f t="shared" si="59"/>
        <v>0</v>
      </c>
      <c r="DI80" s="136">
        <f>IF($Y80-SUMIF($BK$10:DH$10,DI$10,$BK80:DH80)&lt;ROUNDDOWN(DE80*DG80*1/2,0),$Y80-SUMIF($BK$10:DH$10,DI$10,$BK80:DH80),ROUNDDOWN(DE80*DG80*1/2,0))</f>
        <v>0</v>
      </c>
      <c r="DJ80" s="136">
        <f t="shared" si="39"/>
        <v>0</v>
      </c>
      <c r="DK80" s="124">
        <f t="shared" si="53"/>
        <v>0</v>
      </c>
      <c r="DL80" s="124">
        <f t="shared" si="60"/>
        <v>0</v>
      </c>
      <c r="DM80" s="229">
        <f t="shared" si="83"/>
        <v>0</v>
      </c>
      <c r="DO80" s="102" t="str">
        <f t="shared" si="49"/>
        <v/>
      </c>
      <c r="DP80" s="88" t="str">
        <f t="shared" si="82"/>
        <v/>
      </c>
      <c r="DQ80" s="103" t="str">
        <f t="shared" si="54"/>
        <v/>
      </c>
    </row>
    <row r="81" spans="1:121" ht="26.25" hidden="1" customHeight="1">
      <c r="A81" s="110">
        <v>70</v>
      </c>
      <c r="B81" s="186"/>
      <c r="C81" s="186"/>
      <c r="D81" s="186"/>
      <c r="E81" s="186"/>
      <c r="F81" s="186"/>
      <c r="G81" s="186"/>
      <c r="H81" s="186"/>
      <c r="I81" s="187"/>
      <c r="J81" s="187"/>
      <c r="K81" s="187"/>
      <c r="L81" s="187"/>
      <c r="M81" s="188"/>
      <c r="N81" s="189"/>
      <c r="O81" s="120"/>
      <c r="P81" s="120"/>
      <c r="Q81" s="121"/>
      <c r="R81" s="121"/>
      <c r="S81" s="261"/>
      <c r="T81" s="122"/>
      <c r="U81" s="120"/>
      <c r="V81" s="123"/>
      <c r="W81" s="124">
        <f t="shared" si="61"/>
        <v>0</v>
      </c>
      <c r="X81" s="125">
        <v>0</v>
      </c>
      <c r="Y81" s="126">
        <f t="shared" si="44"/>
        <v>0</v>
      </c>
      <c r="Z81" s="123"/>
      <c r="AA81" s="140"/>
      <c r="AB81" s="124">
        <f t="shared" si="45"/>
        <v>0</v>
      </c>
      <c r="AC81" s="128"/>
      <c r="AD81" s="129">
        <f t="shared" si="46"/>
        <v>0</v>
      </c>
      <c r="AE81" s="130">
        <f t="shared" si="3"/>
        <v>0</v>
      </c>
      <c r="AF81" s="131"/>
      <c r="AG81" s="131"/>
      <c r="AH81" s="131"/>
      <c r="AI81" s="131"/>
      <c r="AJ81" s="131"/>
      <c r="AK81" s="131"/>
      <c r="AL81" s="123"/>
      <c r="AM81" s="124" cm="1">
        <f t="array" ref="AM81">IFERROR(ROUND(_xlfn.IFS($U81="Ａ重油",AL81*1,$U81="灯油",AL81*0.939,$U81="ＬＰガス",AL81*1.299,$U81="ＬＮＧ",AL81*1.56),1),0)</f>
        <v>0</v>
      </c>
      <c r="AN81" s="123"/>
      <c r="AO81" s="124" cm="1">
        <f t="array" ref="AO81">IFERROR(ROUND(_xlfn.IFS($U81="Ａ重油",AN81*1,$U81="灯油",AN81*0.939,$U81="ＬＰガス",AN81*1.299,$U81="ＬＮＧ",AN81*1.56),1),0)</f>
        <v>0</v>
      </c>
      <c r="AP81" s="123"/>
      <c r="AQ81" s="123"/>
      <c r="AR81" s="132"/>
      <c r="AS81" s="181"/>
      <c r="AT81" s="185"/>
      <c r="AU81" s="239"/>
      <c r="AV81" s="185"/>
      <c r="AW81" s="185"/>
      <c r="AX81" s="239"/>
      <c r="AY81" s="185"/>
      <c r="AZ81" s="239"/>
      <c r="BA81" s="185"/>
      <c r="BB81" s="185"/>
      <c r="BC81" s="239"/>
      <c r="BD81" s="239"/>
      <c r="BE81" s="185"/>
      <c r="BF81" s="185"/>
      <c r="BG81" s="239"/>
      <c r="BH81" s="254"/>
      <c r="BI81" s="133">
        <f t="shared" si="62"/>
        <v>0</v>
      </c>
      <c r="BJ81" s="134"/>
      <c r="BK81" s="135">
        <f t="shared" si="63"/>
        <v>0</v>
      </c>
      <c r="BL81" s="136">
        <f t="shared" si="64"/>
        <v>0</v>
      </c>
      <c r="BM81" s="136">
        <f>IF($Y81-SUMIF($BK$10:BL$10,BM$10,$BK81:BL81)&lt;ROUNDDOWN(BI81*BK81*1/2,0),$Y81-SUMIF($BK$10:BL$10,BM$10,$BK81:BL81),ROUNDDOWN(BI81*BK81*1/2,0))</f>
        <v>0</v>
      </c>
      <c r="BN81" s="136">
        <f t="shared" si="65"/>
        <v>0</v>
      </c>
      <c r="BO81" s="137">
        <f t="shared" si="66"/>
        <v>0</v>
      </c>
      <c r="BP81" s="134"/>
      <c r="BQ81" s="135">
        <f t="shared" si="67"/>
        <v>0</v>
      </c>
      <c r="BR81" s="136">
        <f t="shared" si="50"/>
        <v>0</v>
      </c>
      <c r="BS81" s="136">
        <f>IF($Y81-SUMIF($BK$10:BR$10,BS$10,$BK81:BR81)&lt;ROUNDDOWN(BO81*BQ81*1/2,0),$Y81-SUMIF($BK$10:BR$10,BS$10,$BK81:BR81),ROUNDDOWN(BO81*BQ81*1/2,0))</f>
        <v>0</v>
      </c>
      <c r="BT81" s="136">
        <f t="shared" si="11"/>
        <v>0</v>
      </c>
      <c r="BU81" s="137">
        <f t="shared" si="68"/>
        <v>0</v>
      </c>
      <c r="BV81" s="134"/>
      <c r="BW81" s="135">
        <f t="shared" si="69"/>
        <v>0</v>
      </c>
      <c r="BX81" s="136">
        <f t="shared" si="51"/>
        <v>0</v>
      </c>
      <c r="BY81" s="136">
        <f>IF($Y81-SUMIF($BK$10:BX$10,BY$10,$BK81:BX81)&lt;ROUNDDOWN(BU81*BW81*1/2,0),$Y81-SUMIF($BK$10:BX$10,BY$10,$BK81:BX81),ROUNDDOWN(BU81*BW81*1/2,0))</f>
        <v>0</v>
      </c>
      <c r="BZ81" s="136">
        <f t="shared" si="15"/>
        <v>0</v>
      </c>
      <c r="CA81" s="137">
        <f t="shared" si="70"/>
        <v>0</v>
      </c>
      <c r="CB81" s="134"/>
      <c r="CC81" s="135">
        <f t="shared" si="71"/>
        <v>0</v>
      </c>
      <c r="CD81" s="136">
        <f t="shared" si="52"/>
        <v>0</v>
      </c>
      <c r="CE81" s="136">
        <f>IF($Y81-SUMIF($BK$10:CD$10,CE$10,$BK81:CD81)&lt;ROUNDDOWN(CA81*CC81*1/2,0),$Y81-SUMIF($BK$10:CD$10,CE$10,$BK81:CD81),ROUNDDOWN(CA81*CC81*1/2,0))</f>
        <v>0</v>
      </c>
      <c r="CF81" s="136">
        <f t="shared" si="19"/>
        <v>0</v>
      </c>
      <c r="CG81" s="137">
        <f t="shared" si="72"/>
        <v>0</v>
      </c>
      <c r="CH81" s="134"/>
      <c r="CI81" s="135">
        <f t="shared" si="73"/>
        <v>0</v>
      </c>
      <c r="CJ81" s="136">
        <f t="shared" si="55"/>
        <v>0</v>
      </c>
      <c r="CK81" s="136">
        <f>IF($Y81-SUMIF($BK$10:CJ$10,CK$10,$BK81:CJ81)&lt;ROUNDDOWN(CG81*CI81*1/2,0),$Y81-SUMIF($BK$10:CJ$10,CK$10,$BK81:CJ81),ROUNDDOWN(CG81*CI81*1/2,0))</f>
        <v>0</v>
      </c>
      <c r="CL81" s="136">
        <f t="shared" si="23"/>
        <v>0</v>
      </c>
      <c r="CM81" s="138">
        <f t="shared" si="74"/>
        <v>0</v>
      </c>
      <c r="CN81" s="134"/>
      <c r="CO81" s="135">
        <f t="shared" si="75"/>
        <v>0</v>
      </c>
      <c r="CP81" s="136">
        <f t="shared" si="56"/>
        <v>0</v>
      </c>
      <c r="CQ81" s="136">
        <f>IF($Y81-SUMIF($BK$10:CP$10,CQ$10,$BK81:CP81)&lt;ROUNDDOWN(CM81*CO81*1/2,0),$Y81-SUMIF($BK$10:CP$10,CQ$10,$BK81:CP81),ROUNDDOWN(CM81*CO81*1/2,0))</f>
        <v>0</v>
      </c>
      <c r="CR81" s="136">
        <f t="shared" si="27"/>
        <v>0</v>
      </c>
      <c r="CS81" s="138">
        <f t="shared" si="76"/>
        <v>0</v>
      </c>
      <c r="CT81" s="134"/>
      <c r="CU81" s="135">
        <f t="shared" si="77"/>
        <v>0</v>
      </c>
      <c r="CV81" s="136">
        <f t="shared" si="57"/>
        <v>0</v>
      </c>
      <c r="CW81" s="136">
        <f>IF($Y81-SUMIF($BK$10:CV$10,CW$10,$BK81:CV81)&lt;ROUNDDOWN(CS81*CU81*1/2,0),$Y81-SUMIF($BK$10:CV$10,CW$10,$BK81:CV81),ROUNDDOWN(CS81*CU81*1/2,0))</f>
        <v>0</v>
      </c>
      <c r="CX81" s="136">
        <f t="shared" si="31"/>
        <v>0</v>
      </c>
      <c r="CY81" s="138">
        <f t="shared" si="78"/>
        <v>0</v>
      </c>
      <c r="CZ81" s="134"/>
      <c r="DA81" s="135">
        <f t="shared" si="79"/>
        <v>0</v>
      </c>
      <c r="DB81" s="136">
        <f t="shared" si="58"/>
        <v>0</v>
      </c>
      <c r="DC81" s="136">
        <f>IF($Y81-SUMIF($BK$10:DB$10,DC$10,$BK81:DB81)&lt;ROUNDDOWN(CY81*DA81*1/2,0),$Y81-SUMIF($BK$10:DB$10,DC$10,$BK81:DB81),ROUNDDOWN(CY81*DA81*1/2,0))</f>
        <v>0</v>
      </c>
      <c r="DD81" s="136">
        <f t="shared" si="35"/>
        <v>0</v>
      </c>
      <c r="DE81" s="138">
        <f t="shared" si="80"/>
        <v>0</v>
      </c>
      <c r="DF81" s="134"/>
      <c r="DG81" s="135">
        <f t="shared" si="81"/>
        <v>0</v>
      </c>
      <c r="DH81" s="136">
        <f t="shared" si="59"/>
        <v>0</v>
      </c>
      <c r="DI81" s="136">
        <f>IF($Y81-SUMIF($BK$10:DH$10,DI$10,$BK81:DH81)&lt;ROUNDDOWN(DE81*DG81*1/2,0),$Y81-SUMIF($BK$10:DH$10,DI$10,$BK81:DH81),ROUNDDOWN(DE81*DG81*1/2,0))</f>
        <v>0</v>
      </c>
      <c r="DJ81" s="136">
        <f t="shared" si="39"/>
        <v>0</v>
      </c>
      <c r="DK81" s="124">
        <f t="shared" si="53"/>
        <v>0</v>
      </c>
      <c r="DL81" s="124">
        <f t="shared" si="60"/>
        <v>0</v>
      </c>
      <c r="DM81" s="229">
        <f t="shared" si="83"/>
        <v>0</v>
      </c>
      <c r="DO81" s="102" t="str">
        <f t="shared" si="49"/>
        <v/>
      </c>
      <c r="DP81" s="88" t="str">
        <f t="shared" si="82"/>
        <v/>
      </c>
      <c r="DQ81" s="103" t="str">
        <f t="shared" si="54"/>
        <v/>
      </c>
    </row>
    <row r="82" spans="1:121" ht="26.25" hidden="1" customHeight="1">
      <c r="A82" s="110">
        <v>71</v>
      </c>
      <c r="B82" s="186"/>
      <c r="C82" s="186"/>
      <c r="D82" s="186"/>
      <c r="E82" s="186"/>
      <c r="F82" s="186"/>
      <c r="G82" s="186"/>
      <c r="H82" s="186"/>
      <c r="I82" s="187"/>
      <c r="J82" s="187"/>
      <c r="K82" s="187"/>
      <c r="L82" s="187"/>
      <c r="M82" s="188"/>
      <c r="N82" s="189"/>
      <c r="O82" s="120"/>
      <c r="P82" s="120"/>
      <c r="Q82" s="121"/>
      <c r="R82" s="121"/>
      <c r="S82" s="261"/>
      <c r="T82" s="122"/>
      <c r="U82" s="120"/>
      <c r="V82" s="123"/>
      <c r="W82" s="124">
        <f t="shared" si="61"/>
        <v>0</v>
      </c>
      <c r="X82" s="125">
        <v>0</v>
      </c>
      <c r="Y82" s="126">
        <f t="shared" si="44"/>
        <v>0</v>
      </c>
      <c r="Z82" s="123"/>
      <c r="AA82" s="140"/>
      <c r="AB82" s="124">
        <f t="shared" si="45"/>
        <v>0</v>
      </c>
      <c r="AC82" s="128"/>
      <c r="AD82" s="129">
        <f t="shared" si="46"/>
        <v>0</v>
      </c>
      <c r="AE82" s="130">
        <f t="shared" si="3"/>
        <v>0</v>
      </c>
      <c r="AF82" s="131"/>
      <c r="AG82" s="131"/>
      <c r="AH82" s="131"/>
      <c r="AI82" s="131"/>
      <c r="AJ82" s="131"/>
      <c r="AK82" s="131"/>
      <c r="AL82" s="123"/>
      <c r="AM82" s="124" cm="1">
        <f t="array" ref="AM82">IFERROR(ROUND(_xlfn.IFS($U82="Ａ重油",AL82*1,$U82="灯油",AL82*0.939,$U82="ＬＰガス",AL82*1.299,$U82="ＬＮＧ",AL82*1.56),1),0)</f>
        <v>0</v>
      </c>
      <c r="AN82" s="123"/>
      <c r="AO82" s="124" cm="1">
        <f t="array" ref="AO82">IFERROR(ROUND(_xlfn.IFS($U82="Ａ重油",AN82*1,$U82="灯油",AN82*0.939,$U82="ＬＰガス",AN82*1.299,$U82="ＬＮＧ",AN82*1.56),1),0)</f>
        <v>0</v>
      </c>
      <c r="AP82" s="123"/>
      <c r="AQ82" s="123"/>
      <c r="AR82" s="132"/>
      <c r="AS82" s="181"/>
      <c r="AT82" s="185"/>
      <c r="AU82" s="239"/>
      <c r="AV82" s="185"/>
      <c r="AW82" s="185"/>
      <c r="AX82" s="239"/>
      <c r="AY82" s="185"/>
      <c r="AZ82" s="239"/>
      <c r="BA82" s="185"/>
      <c r="BB82" s="185"/>
      <c r="BC82" s="239"/>
      <c r="BD82" s="239"/>
      <c r="BE82" s="185"/>
      <c r="BF82" s="185"/>
      <c r="BG82" s="239"/>
      <c r="BH82" s="254"/>
      <c r="BI82" s="133">
        <f t="shared" si="62"/>
        <v>0</v>
      </c>
      <c r="BJ82" s="134"/>
      <c r="BK82" s="135">
        <f t="shared" si="63"/>
        <v>0</v>
      </c>
      <c r="BL82" s="136">
        <f t="shared" si="64"/>
        <v>0</v>
      </c>
      <c r="BM82" s="136">
        <f>IF($Y82-SUMIF($BK$10:BL$10,BM$10,$BK82:BL82)&lt;ROUNDDOWN(BI82*BK82*1/2,0),$Y82-SUMIF($BK$10:BL$10,BM$10,$BK82:BL82),ROUNDDOWN(BI82*BK82*1/2,0))</f>
        <v>0</v>
      </c>
      <c r="BN82" s="136">
        <f t="shared" si="65"/>
        <v>0</v>
      </c>
      <c r="BO82" s="137">
        <f t="shared" si="66"/>
        <v>0</v>
      </c>
      <c r="BP82" s="134"/>
      <c r="BQ82" s="135">
        <f t="shared" si="67"/>
        <v>0</v>
      </c>
      <c r="BR82" s="136">
        <f t="shared" si="50"/>
        <v>0</v>
      </c>
      <c r="BS82" s="136">
        <f>IF($Y82-SUMIF($BK$10:BR$10,BS$10,$BK82:BR82)&lt;ROUNDDOWN(BO82*BQ82*1/2,0),$Y82-SUMIF($BK$10:BR$10,BS$10,$BK82:BR82),ROUNDDOWN(BO82*BQ82*1/2,0))</f>
        <v>0</v>
      </c>
      <c r="BT82" s="136">
        <f t="shared" si="11"/>
        <v>0</v>
      </c>
      <c r="BU82" s="137">
        <f t="shared" si="68"/>
        <v>0</v>
      </c>
      <c r="BV82" s="134"/>
      <c r="BW82" s="135">
        <f t="shared" si="69"/>
        <v>0</v>
      </c>
      <c r="BX82" s="136">
        <f t="shared" si="51"/>
        <v>0</v>
      </c>
      <c r="BY82" s="136">
        <f>IF($Y82-SUMIF($BK$10:BX$10,BY$10,$BK82:BX82)&lt;ROUNDDOWN(BU82*BW82*1/2,0),$Y82-SUMIF($BK$10:BX$10,BY$10,$BK82:BX82),ROUNDDOWN(BU82*BW82*1/2,0))</f>
        <v>0</v>
      </c>
      <c r="BZ82" s="136">
        <f t="shared" si="15"/>
        <v>0</v>
      </c>
      <c r="CA82" s="137">
        <f t="shared" si="70"/>
        <v>0</v>
      </c>
      <c r="CB82" s="134"/>
      <c r="CC82" s="135">
        <f t="shared" si="71"/>
        <v>0</v>
      </c>
      <c r="CD82" s="136">
        <f t="shared" si="52"/>
        <v>0</v>
      </c>
      <c r="CE82" s="136">
        <f>IF($Y82-SUMIF($BK$10:CD$10,CE$10,$BK82:CD82)&lt;ROUNDDOWN(CA82*CC82*1/2,0),$Y82-SUMIF($BK$10:CD$10,CE$10,$BK82:CD82),ROUNDDOWN(CA82*CC82*1/2,0))</f>
        <v>0</v>
      </c>
      <c r="CF82" s="136">
        <f t="shared" si="19"/>
        <v>0</v>
      </c>
      <c r="CG82" s="137">
        <f t="shared" si="72"/>
        <v>0</v>
      </c>
      <c r="CH82" s="134"/>
      <c r="CI82" s="135">
        <f t="shared" si="73"/>
        <v>0</v>
      </c>
      <c r="CJ82" s="136">
        <f t="shared" si="55"/>
        <v>0</v>
      </c>
      <c r="CK82" s="136">
        <f>IF($Y82-SUMIF($BK$10:CJ$10,CK$10,$BK82:CJ82)&lt;ROUNDDOWN(CG82*CI82*1/2,0),$Y82-SUMIF($BK$10:CJ$10,CK$10,$BK82:CJ82),ROUNDDOWN(CG82*CI82*1/2,0))</f>
        <v>0</v>
      </c>
      <c r="CL82" s="136">
        <f t="shared" si="23"/>
        <v>0</v>
      </c>
      <c r="CM82" s="138">
        <f t="shared" si="74"/>
        <v>0</v>
      </c>
      <c r="CN82" s="134"/>
      <c r="CO82" s="135">
        <f t="shared" si="75"/>
        <v>0</v>
      </c>
      <c r="CP82" s="136">
        <f t="shared" si="56"/>
        <v>0</v>
      </c>
      <c r="CQ82" s="136">
        <f>IF($Y82-SUMIF($BK$10:CP$10,CQ$10,$BK82:CP82)&lt;ROUNDDOWN(CM82*CO82*1/2,0),$Y82-SUMIF($BK$10:CP$10,CQ$10,$BK82:CP82),ROUNDDOWN(CM82*CO82*1/2,0))</f>
        <v>0</v>
      </c>
      <c r="CR82" s="136">
        <f t="shared" si="27"/>
        <v>0</v>
      </c>
      <c r="CS82" s="138">
        <f t="shared" si="76"/>
        <v>0</v>
      </c>
      <c r="CT82" s="134"/>
      <c r="CU82" s="135">
        <f t="shared" si="77"/>
        <v>0</v>
      </c>
      <c r="CV82" s="136">
        <f t="shared" si="57"/>
        <v>0</v>
      </c>
      <c r="CW82" s="136">
        <f>IF($Y82-SUMIF($BK$10:CV$10,CW$10,$BK82:CV82)&lt;ROUNDDOWN(CS82*CU82*1/2,0),$Y82-SUMIF($BK$10:CV$10,CW$10,$BK82:CV82),ROUNDDOWN(CS82*CU82*1/2,0))</f>
        <v>0</v>
      </c>
      <c r="CX82" s="136">
        <f t="shared" si="31"/>
        <v>0</v>
      </c>
      <c r="CY82" s="138">
        <f t="shared" si="78"/>
        <v>0</v>
      </c>
      <c r="CZ82" s="134"/>
      <c r="DA82" s="135">
        <f t="shared" si="79"/>
        <v>0</v>
      </c>
      <c r="DB82" s="136">
        <f t="shared" si="58"/>
        <v>0</v>
      </c>
      <c r="DC82" s="136">
        <f>IF($Y82-SUMIF($BK$10:DB$10,DC$10,$BK82:DB82)&lt;ROUNDDOWN(CY82*DA82*1/2,0),$Y82-SUMIF($BK$10:DB$10,DC$10,$BK82:DB82),ROUNDDOWN(CY82*DA82*1/2,0))</f>
        <v>0</v>
      </c>
      <c r="DD82" s="136">
        <f t="shared" si="35"/>
        <v>0</v>
      </c>
      <c r="DE82" s="138">
        <f t="shared" si="80"/>
        <v>0</v>
      </c>
      <c r="DF82" s="134"/>
      <c r="DG82" s="135">
        <f t="shared" si="81"/>
        <v>0</v>
      </c>
      <c r="DH82" s="136">
        <f t="shared" si="59"/>
        <v>0</v>
      </c>
      <c r="DI82" s="136">
        <f>IF($Y82-SUMIF($BK$10:DH$10,DI$10,$BK82:DH82)&lt;ROUNDDOWN(DE82*DG82*1/2,0),$Y82-SUMIF($BK$10:DH$10,DI$10,$BK82:DH82),ROUNDDOWN(DE82*DG82*1/2,0))</f>
        <v>0</v>
      </c>
      <c r="DJ82" s="136">
        <f t="shared" si="39"/>
        <v>0</v>
      </c>
      <c r="DK82" s="124">
        <f t="shared" si="53"/>
        <v>0</v>
      </c>
      <c r="DL82" s="124">
        <f t="shared" si="60"/>
        <v>0</v>
      </c>
      <c r="DM82" s="229">
        <f t="shared" si="83"/>
        <v>0</v>
      </c>
      <c r="DO82" s="102" t="str">
        <f t="shared" si="49"/>
        <v/>
      </c>
      <c r="DP82" s="88" t="str">
        <f t="shared" si="82"/>
        <v/>
      </c>
      <c r="DQ82" s="103" t="str">
        <f t="shared" si="54"/>
        <v/>
      </c>
    </row>
    <row r="83" spans="1:121" ht="26.25" hidden="1" customHeight="1">
      <c r="A83" s="110">
        <v>72</v>
      </c>
      <c r="B83" s="186"/>
      <c r="C83" s="186"/>
      <c r="D83" s="186"/>
      <c r="E83" s="186"/>
      <c r="F83" s="186"/>
      <c r="G83" s="186"/>
      <c r="H83" s="186"/>
      <c r="I83" s="187"/>
      <c r="J83" s="187"/>
      <c r="K83" s="187"/>
      <c r="L83" s="187"/>
      <c r="M83" s="188"/>
      <c r="N83" s="189"/>
      <c r="O83" s="120"/>
      <c r="P83" s="120"/>
      <c r="Q83" s="121"/>
      <c r="R83" s="121"/>
      <c r="S83" s="261"/>
      <c r="T83" s="122"/>
      <c r="U83" s="120"/>
      <c r="V83" s="123"/>
      <c r="W83" s="124">
        <f t="shared" si="61"/>
        <v>0</v>
      </c>
      <c r="X83" s="125">
        <v>0</v>
      </c>
      <c r="Y83" s="126">
        <f t="shared" si="44"/>
        <v>0</v>
      </c>
      <c r="Z83" s="123"/>
      <c r="AA83" s="140"/>
      <c r="AB83" s="124">
        <f t="shared" si="45"/>
        <v>0</v>
      </c>
      <c r="AC83" s="128"/>
      <c r="AD83" s="129">
        <f t="shared" si="46"/>
        <v>0</v>
      </c>
      <c r="AE83" s="130">
        <f t="shared" si="3"/>
        <v>0</v>
      </c>
      <c r="AF83" s="131"/>
      <c r="AG83" s="131"/>
      <c r="AH83" s="131"/>
      <c r="AI83" s="131"/>
      <c r="AJ83" s="131"/>
      <c r="AK83" s="131"/>
      <c r="AL83" s="123"/>
      <c r="AM83" s="124" cm="1">
        <f t="array" ref="AM83">IFERROR(ROUND(_xlfn.IFS($U83="Ａ重油",AL83*1,$U83="灯油",AL83*0.939,$U83="ＬＰガス",AL83*1.299,$U83="ＬＮＧ",AL83*1.56),1),0)</f>
        <v>0</v>
      </c>
      <c r="AN83" s="123"/>
      <c r="AO83" s="124" cm="1">
        <f t="array" ref="AO83">IFERROR(ROUND(_xlfn.IFS($U83="Ａ重油",AN83*1,$U83="灯油",AN83*0.939,$U83="ＬＰガス",AN83*1.299,$U83="ＬＮＧ",AN83*1.56),1),0)</f>
        <v>0</v>
      </c>
      <c r="AP83" s="123"/>
      <c r="AQ83" s="123"/>
      <c r="AR83" s="132"/>
      <c r="AS83" s="181"/>
      <c r="AT83" s="185"/>
      <c r="AU83" s="239"/>
      <c r="AV83" s="185"/>
      <c r="AW83" s="185"/>
      <c r="AX83" s="239"/>
      <c r="AY83" s="185"/>
      <c r="AZ83" s="239"/>
      <c r="BA83" s="185"/>
      <c r="BB83" s="185"/>
      <c r="BC83" s="239"/>
      <c r="BD83" s="239"/>
      <c r="BE83" s="185"/>
      <c r="BF83" s="185"/>
      <c r="BG83" s="239"/>
      <c r="BH83" s="254"/>
      <c r="BI83" s="133">
        <f t="shared" si="62"/>
        <v>0</v>
      </c>
      <c r="BJ83" s="134"/>
      <c r="BK83" s="135">
        <f t="shared" si="63"/>
        <v>0</v>
      </c>
      <c r="BL83" s="136">
        <f t="shared" si="64"/>
        <v>0</v>
      </c>
      <c r="BM83" s="136">
        <f>IF($Y83-SUMIF($BK$10:BL$10,BM$10,$BK83:BL83)&lt;ROUNDDOWN(BI83*BK83*1/2,0),$Y83-SUMIF($BK$10:BL$10,BM$10,$BK83:BL83),ROUNDDOWN(BI83*BK83*1/2,0))</f>
        <v>0</v>
      </c>
      <c r="BN83" s="136">
        <f t="shared" si="65"/>
        <v>0</v>
      </c>
      <c r="BO83" s="137">
        <f t="shared" si="66"/>
        <v>0</v>
      </c>
      <c r="BP83" s="134"/>
      <c r="BQ83" s="135">
        <f t="shared" si="67"/>
        <v>0</v>
      </c>
      <c r="BR83" s="136">
        <f t="shared" si="50"/>
        <v>0</v>
      </c>
      <c r="BS83" s="136">
        <f>IF($Y83-SUMIF($BK$10:BR$10,BS$10,$BK83:BR83)&lt;ROUNDDOWN(BO83*BQ83*1/2,0),$Y83-SUMIF($BK$10:BR$10,BS$10,$BK83:BR83),ROUNDDOWN(BO83*BQ83*1/2,0))</f>
        <v>0</v>
      </c>
      <c r="BT83" s="136">
        <f t="shared" si="11"/>
        <v>0</v>
      </c>
      <c r="BU83" s="137">
        <f t="shared" si="68"/>
        <v>0</v>
      </c>
      <c r="BV83" s="134"/>
      <c r="BW83" s="135">
        <f t="shared" si="69"/>
        <v>0</v>
      </c>
      <c r="BX83" s="136">
        <f t="shared" si="51"/>
        <v>0</v>
      </c>
      <c r="BY83" s="136">
        <f>IF($Y83-SUMIF($BK$10:BX$10,BY$10,$BK83:BX83)&lt;ROUNDDOWN(BU83*BW83*1/2,0),$Y83-SUMIF($BK$10:BX$10,BY$10,$BK83:BX83),ROUNDDOWN(BU83*BW83*1/2,0))</f>
        <v>0</v>
      </c>
      <c r="BZ83" s="136">
        <f t="shared" si="15"/>
        <v>0</v>
      </c>
      <c r="CA83" s="137">
        <f t="shared" si="70"/>
        <v>0</v>
      </c>
      <c r="CB83" s="134"/>
      <c r="CC83" s="135">
        <f t="shared" si="71"/>
        <v>0</v>
      </c>
      <c r="CD83" s="136">
        <f t="shared" si="52"/>
        <v>0</v>
      </c>
      <c r="CE83" s="136">
        <f>IF($Y83-SUMIF($BK$10:CD$10,CE$10,$BK83:CD83)&lt;ROUNDDOWN(CA83*CC83*1/2,0),$Y83-SUMIF($BK$10:CD$10,CE$10,$BK83:CD83),ROUNDDOWN(CA83*CC83*1/2,0))</f>
        <v>0</v>
      </c>
      <c r="CF83" s="136">
        <f t="shared" si="19"/>
        <v>0</v>
      </c>
      <c r="CG83" s="137">
        <f t="shared" si="72"/>
        <v>0</v>
      </c>
      <c r="CH83" s="134"/>
      <c r="CI83" s="135">
        <f t="shared" si="73"/>
        <v>0</v>
      </c>
      <c r="CJ83" s="136">
        <f t="shared" si="55"/>
        <v>0</v>
      </c>
      <c r="CK83" s="136">
        <f>IF($Y83-SUMIF($BK$10:CJ$10,CK$10,$BK83:CJ83)&lt;ROUNDDOWN(CG83*CI83*1/2,0),$Y83-SUMIF($BK$10:CJ$10,CK$10,$BK83:CJ83),ROUNDDOWN(CG83*CI83*1/2,0))</f>
        <v>0</v>
      </c>
      <c r="CL83" s="136">
        <f t="shared" si="23"/>
        <v>0</v>
      </c>
      <c r="CM83" s="138">
        <f t="shared" si="74"/>
        <v>0</v>
      </c>
      <c r="CN83" s="134"/>
      <c r="CO83" s="135">
        <f t="shared" si="75"/>
        <v>0</v>
      </c>
      <c r="CP83" s="136">
        <f t="shared" si="56"/>
        <v>0</v>
      </c>
      <c r="CQ83" s="136">
        <f>IF($Y83-SUMIF($BK$10:CP$10,CQ$10,$BK83:CP83)&lt;ROUNDDOWN(CM83*CO83*1/2,0),$Y83-SUMIF($BK$10:CP$10,CQ$10,$BK83:CP83),ROUNDDOWN(CM83*CO83*1/2,0))</f>
        <v>0</v>
      </c>
      <c r="CR83" s="136">
        <f t="shared" si="27"/>
        <v>0</v>
      </c>
      <c r="CS83" s="138">
        <f t="shared" si="76"/>
        <v>0</v>
      </c>
      <c r="CT83" s="134"/>
      <c r="CU83" s="135">
        <f t="shared" si="77"/>
        <v>0</v>
      </c>
      <c r="CV83" s="136">
        <f t="shared" si="57"/>
        <v>0</v>
      </c>
      <c r="CW83" s="136">
        <f>IF($Y83-SUMIF($BK$10:CV$10,CW$10,$BK83:CV83)&lt;ROUNDDOWN(CS83*CU83*1/2,0),$Y83-SUMIF($BK$10:CV$10,CW$10,$BK83:CV83),ROUNDDOWN(CS83*CU83*1/2,0))</f>
        <v>0</v>
      </c>
      <c r="CX83" s="136">
        <f t="shared" si="31"/>
        <v>0</v>
      </c>
      <c r="CY83" s="138">
        <f t="shared" si="78"/>
        <v>0</v>
      </c>
      <c r="CZ83" s="134"/>
      <c r="DA83" s="135">
        <f t="shared" si="79"/>
        <v>0</v>
      </c>
      <c r="DB83" s="136">
        <f t="shared" si="58"/>
        <v>0</v>
      </c>
      <c r="DC83" s="136">
        <f>IF($Y83-SUMIF($BK$10:DB$10,DC$10,$BK83:DB83)&lt;ROUNDDOWN(CY83*DA83*1/2,0),$Y83-SUMIF($BK$10:DB$10,DC$10,$BK83:DB83),ROUNDDOWN(CY83*DA83*1/2,0))</f>
        <v>0</v>
      </c>
      <c r="DD83" s="136">
        <f t="shared" si="35"/>
        <v>0</v>
      </c>
      <c r="DE83" s="138">
        <f t="shared" si="80"/>
        <v>0</v>
      </c>
      <c r="DF83" s="134"/>
      <c r="DG83" s="135">
        <f t="shared" si="81"/>
        <v>0</v>
      </c>
      <c r="DH83" s="136">
        <f t="shared" si="59"/>
        <v>0</v>
      </c>
      <c r="DI83" s="136">
        <f>IF($Y83-SUMIF($BK$10:DH$10,DI$10,$BK83:DH83)&lt;ROUNDDOWN(DE83*DG83*1/2,0),$Y83-SUMIF($BK$10:DH$10,DI$10,$BK83:DH83),ROUNDDOWN(DE83*DG83*1/2,0))</f>
        <v>0</v>
      </c>
      <c r="DJ83" s="136">
        <f t="shared" si="39"/>
        <v>0</v>
      </c>
      <c r="DK83" s="124">
        <f t="shared" si="53"/>
        <v>0</v>
      </c>
      <c r="DL83" s="124">
        <f t="shared" si="60"/>
        <v>0</v>
      </c>
      <c r="DM83" s="229">
        <f t="shared" si="83"/>
        <v>0</v>
      </c>
      <c r="DO83" s="102" t="str">
        <f t="shared" si="49"/>
        <v/>
      </c>
      <c r="DP83" s="88" t="str">
        <f t="shared" si="82"/>
        <v/>
      </c>
      <c r="DQ83" s="103" t="str">
        <f t="shared" si="54"/>
        <v/>
      </c>
    </row>
    <row r="84" spans="1:121" ht="26.25" hidden="1" customHeight="1">
      <c r="A84" s="110">
        <v>73</v>
      </c>
      <c r="B84" s="186"/>
      <c r="C84" s="186"/>
      <c r="D84" s="186"/>
      <c r="E84" s="186"/>
      <c r="F84" s="186"/>
      <c r="G84" s="186"/>
      <c r="H84" s="186"/>
      <c r="I84" s="187"/>
      <c r="J84" s="187"/>
      <c r="K84" s="187"/>
      <c r="L84" s="187"/>
      <c r="M84" s="188"/>
      <c r="N84" s="189"/>
      <c r="O84" s="120"/>
      <c r="P84" s="120"/>
      <c r="Q84" s="121"/>
      <c r="R84" s="121"/>
      <c r="S84" s="261"/>
      <c r="T84" s="122"/>
      <c r="U84" s="120"/>
      <c r="V84" s="123"/>
      <c r="W84" s="124">
        <f t="shared" si="61"/>
        <v>0</v>
      </c>
      <c r="X84" s="125">
        <v>0</v>
      </c>
      <c r="Y84" s="126">
        <f t="shared" si="44"/>
        <v>0</v>
      </c>
      <c r="Z84" s="123"/>
      <c r="AA84" s="140"/>
      <c r="AB84" s="124">
        <f t="shared" si="45"/>
        <v>0</v>
      </c>
      <c r="AC84" s="128"/>
      <c r="AD84" s="129">
        <f t="shared" si="46"/>
        <v>0</v>
      </c>
      <c r="AE84" s="130">
        <f t="shared" si="3"/>
        <v>0</v>
      </c>
      <c r="AF84" s="131"/>
      <c r="AG84" s="131"/>
      <c r="AH84" s="131"/>
      <c r="AI84" s="131"/>
      <c r="AJ84" s="131"/>
      <c r="AK84" s="131"/>
      <c r="AL84" s="123"/>
      <c r="AM84" s="124" cm="1">
        <f t="array" ref="AM84">IFERROR(ROUND(_xlfn.IFS($U84="Ａ重油",AL84*1,$U84="灯油",AL84*0.939,$U84="ＬＰガス",AL84*1.299,$U84="ＬＮＧ",AL84*1.56),1),0)</f>
        <v>0</v>
      </c>
      <c r="AN84" s="123"/>
      <c r="AO84" s="124" cm="1">
        <f t="array" ref="AO84">IFERROR(ROUND(_xlfn.IFS($U84="Ａ重油",AN84*1,$U84="灯油",AN84*0.939,$U84="ＬＰガス",AN84*1.299,$U84="ＬＮＧ",AN84*1.56),1),0)</f>
        <v>0</v>
      </c>
      <c r="AP84" s="123"/>
      <c r="AQ84" s="123"/>
      <c r="AR84" s="132"/>
      <c r="AS84" s="181"/>
      <c r="AT84" s="185"/>
      <c r="AU84" s="239"/>
      <c r="AV84" s="185"/>
      <c r="AW84" s="185"/>
      <c r="AX84" s="239"/>
      <c r="AY84" s="185"/>
      <c r="AZ84" s="239"/>
      <c r="BA84" s="185"/>
      <c r="BB84" s="185"/>
      <c r="BC84" s="239"/>
      <c r="BD84" s="239"/>
      <c r="BE84" s="185"/>
      <c r="BF84" s="185"/>
      <c r="BG84" s="239"/>
      <c r="BH84" s="254"/>
      <c r="BI84" s="133">
        <f t="shared" si="62"/>
        <v>0</v>
      </c>
      <c r="BJ84" s="134"/>
      <c r="BK84" s="135">
        <f t="shared" si="63"/>
        <v>0</v>
      </c>
      <c r="BL84" s="136">
        <f t="shared" si="64"/>
        <v>0</v>
      </c>
      <c r="BM84" s="136">
        <f>IF($Y84-SUMIF($BK$10:BL$10,BM$10,$BK84:BL84)&lt;ROUNDDOWN(BI84*BK84*1/2,0),$Y84-SUMIF($BK$10:BL$10,BM$10,$BK84:BL84),ROUNDDOWN(BI84*BK84*1/2,0))</f>
        <v>0</v>
      </c>
      <c r="BN84" s="136">
        <f t="shared" si="65"/>
        <v>0</v>
      </c>
      <c r="BO84" s="137">
        <f t="shared" si="66"/>
        <v>0</v>
      </c>
      <c r="BP84" s="134"/>
      <c r="BQ84" s="135">
        <f t="shared" si="67"/>
        <v>0</v>
      </c>
      <c r="BR84" s="136">
        <f t="shared" ref="BR84:BR89" si="84">SUM(BS84:BT84)</f>
        <v>0</v>
      </c>
      <c r="BS84" s="136">
        <f>IF($Y84-SUMIF($BK$10:BR$10,BS$10,$BK84:BR84)&lt;ROUNDDOWN(BO84*BQ84*1/2,0),$Y84-SUMIF($BK$10:BR$10,BS$10,$BK84:BR84),ROUNDDOWN(BO84*BQ84*1/2,0))</f>
        <v>0</v>
      </c>
      <c r="BT84" s="136">
        <f t="shared" si="11"/>
        <v>0</v>
      </c>
      <c r="BU84" s="137">
        <f t="shared" si="68"/>
        <v>0</v>
      </c>
      <c r="BV84" s="134"/>
      <c r="BW84" s="135">
        <f t="shared" si="69"/>
        <v>0</v>
      </c>
      <c r="BX84" s="136">
        <f t="shared" ref="BX84:BX89" si="85">SUM(BY84:BZ84)</f>
        <v>0</v>
      </c>
      <c r="BY84" s="136">
        <f>IF($Y84-SUMIF($BK$10:BX$10,BY$10,$BK84:BX84)&lt;ROUNDDOWN(BU84*BW84*1/2,0),$Y84-SUMIF($BK$10:BX$10,BY$10,$BK84:BX84),ROUNDDOWN(BU84*BW84*1/2,0))</f>
        <v>0</v>
      </c>
      <c r="BZ84" s="136">
        <f t="shared" si="15"/>
        <v>0</v>
      </c>
      <c r="CA84" s="137">
        <f t="shared" si="70"/>
        <v>0</v>
      </c>
      <c r="CB84" s="134"/>
      <c r="CC84" s="135">
        <f t="shared" si="71"/>
        <v>0</v>
      </c>
      <c r="CD84" s="136">
        <f t="shared" ref="CD84:CD89" si="86">SUM(CE84:CF84)</f>
        <v>0</v>
      </c>
      <c r="CE84" s="136">
        <f>IF($Y84-SUMIF($BK$10:CD$10,CE$10,$BK84:CD84)&lt;ROUNDDOWN(CA84*CC84*1/2,0),$Y84-SUMIF($BK$10:CD$10,CE$10,$BK84:CD84),ROUNDDOWN(CA84*CC84*1/2,0))</f>
        <v>0</v>
      </c>
      <c r="CF84" s="136">
        <f t="shared" si="19"/>
        <v>0</v>
      </c>
      <c r="CG84" s="137">
        <f t="shared" si="72"/>
        <v>0</v>
      </c>
      <c r="CH84" s="134"/>
      <c r="CI84" s="135">
        <f t="shared" si="73"/>
        <v>0</v>
      </c>
      <c r="CJ84" s="136">
        <f t="shared" si="55"/>
        <v>0</v>
      </c>
      <c r="CK84" s="136">
        <f>IF($Y84-SUMIF($BK$10:CJ$10,CK$10,$BK84:CJ84)&lt;ROUNDDOWN(CG84*CI84*1/2,0),$Y84-SUMIF($BK$10:CJ$10,CK$10,$BK84:CJ84),ROUNDDOWN(CG84*CI84*1/2,0))</f>
        <v>0</v>
      </c>
      <c r="CL84" s="136">
        <f t="shared" si="23"/>
        <v>0</v>
      </c>
      <c r="CM84" s="138">
        <f t="shared" si="74"/>
        <v>0</v>
      </c>
      <c r="CN84" s="134"/>
      <c r="CO84" s="135">
        <f t="shared" si="75"/>
        <v>0</v>
      </c>
      <c r="CP84" s="136">
        <f t="shared" si="56"/>
        <v>0</v>
      </c>
      <c r="CQ84" s="136">
        <f>IF($Y84-SUMIF($BK$10:CP$10,CQ$10,$BK84:CP84)&lt;ROUNDDOWN(CM84*CO84*1/2,0),$Y84-SUMIF($BK$10:CP$10,CQ$10,$BK84:CP84),ROUNDDOWN(CM84*CO84*1/2,0))</f>
        <v>0</v>
      </c>
      <c r="CR84" s="136">
        <f t="shared" si="27"/>
        <v>0</v>
      </c>
      <c r="CS84" s="138">
        <f t="shared" si="76"/>
        <v>0</v>
      </c>
      <c r="CT84" s="134"/>
      <c r="CU84" s="135">
        <f t="shared" si="77"/>
        <v>0</v>
      </c>
      <c r="CV84" s="136">
        <f t="shared" si="57"/>
        <v>0</v>
      </c>
      <c r="CW84" s="136">
        <f>IF($Y84-SUMIF($BK$10:CV$10,CW$10,$BK84:CV84)&lt;ROUNDDOWN(CS84*CU84*1/2,0),$Y84-SUMIF($BK$10:CV$10,CW$10,$BK84:CV84),ROUNDDOWN(CS84*CU84*1/2,0))</f>
        <v>0</v>
      </c>
      <c r="CX84" s="136">
        <f t="shared" si="31"/>
        <v>0</v>
      </c>
      <c r="CY84" s="138">
        <f t="shared" si="78"/>
        <v>0</v>
      </c>
      <c r="CZ84" s="134"/>
      <c r="DA84" s="135">
        <f t="shared" si="79"/>
        <v>0</v>
      </c>
      <c r="DB84" s="136">
        <f t="shared" si="58"/>
        <v>0</v>
      </c>
      <c r="DC84" s="136">
        <f>IF($Y84-SUMIF($BK$10:DB$10,DC$10,$BK84:DB84)&lt;ROUNDDOWN(CY84*DA84*1/2,0),$Y84-SUMIF($BK$10:DB$10,DC$10,$BK84:DB84),ROUNDDOWN(CY84*DA84*1/2,0))</f>
        <v>0</v>
      </c>
      <c r="DD84" s="136">
        <f t="shared" si="35"/>
        <v>0</v>
      </c>
      <c r="DE84" s="138">
        <f t="shared" si="80"/>
        <v>0</v>
      </c>
      <c r="DF84" s="134"/>
      <c r="DG84" s="135">
        <f t="shared" si="81"/>
        <v>0</v>
      </c>
      <c r="DH84" s="136">
        <f t="shared" si="59"/>
        <v>0</v>
      </c>
      <c r="DI84" s="136">
        <f>IF($Y84-SUMIF($BK$10:DH$10,DI$10,$BK84:DH84)&lt;ROUNDDOWN(DE84*DG84*1/2,0),$Y84-SUMIF($BK$10:DH$10,DI$10,$BK84:DH84),ROUNDDOWN(DE84*DG84*1/2,0))</f>
        <v>0</v>
      </c>
      <c r="DJ84" s="136">
        <f t="shared" si="39"/>
        <v>0</v>
      </c>
      <c r="DK84" s="124">
        <f t="shared" ref="DK84:DK91" si="87">BM84+BS84+BY84+CE84+CK84+CQ84+CW84+DC84+DI84</f>
        <v>0</v>
      </c>
      <c r="DL84" s="124">
        <f t="shared" si="60"/>
        <v>0</v>
      </c>
      <c r="DM84" s="229">
        <f t="shared" si="83"/>
        <v>0</v>
      </c>
      <c r="DO84" s="102" t="str">
        <f t="shared" si="49"/>
        <v/>
      </c>
      <c r="DP84" s="88" t="str">
        <f t="shared" si="82"/>
        <v/>
      </c>
      <c r="DQ84" s="103" t="str">
        <f t="shared" ref="DQ84:DQ90" si="88">IF($AN84&lt;=$AL84*0.85,"","XXX")</f>
        <v/>
      </c>
    </row>
    <row r="85" spans="1:121" ht="26.25" hidden="1" customHeight="1">
      <c r="A85" s="110">
        <v>74</v>
      </c>
      <c r="B85" s="186"/>
      <c r="C85" s="186"/>
      <c r="D85" s="186"/>
      <c r="E85" s="186"/>
      <c r="F85" s="186"/>
      <c r="G85" s="186"/>
      <c r="H85" s="186"/>
      <c r="I85" s="187"/>
      <c r="J85" s="187"/>
      <c r="K85" s="187"/>
      <c r="L85" s="187"/>
      <c r="M85" s="188"/>
      <c r="N85" s="189"/>
      <c r="O85" s="120"/>
      <c r="P85" s="120"/>
      <c r="Q85" s="121"/>
      <c r="R85" s="121"/>
      <c r="S85" s="261"/>
      <c r="T85" s="122"/>
      <c r="U85" s="120"/>
      <c r="V85" s="123"/>
      <c r="W85" s="124">
        <f t="shared" si="61"/>
        <v>0</v>
      </c>
      <c r="X85" s="125">
        <v>0</v>
      </c>
      <c r="Y85" s="126">
        <f t="shared" si="44"/>
        <v>0</v>
      </c>
      <c r="Z85" s="123"/>
      <c r="AA85" s="140"/>
      <c r="AB85" s="124">
        <f t="shared" si="45"/>
        <v>0</v>
      </c>
      <c r="AC85" s="128"/>
      <c r="AD85" s="129">
        <f t="shared" si="46"/>
        <v>0</v>
      </c>
      <c r="AE85" s="130">
        <f t="shared" si="3"/>
        <v>0</v>
      </c>
      <c r="AF85" s="131"/>
      <c r="AG85" s="131"/>
      <c r="AH85" s="131"/>
      <c r="AI85" s="131"/>
      <c r="AJ85" s="131"/>
      <c r="AK85" s="131"/>
      <c r="AL85" s="123"/>
      <c r="AM85" s="124" cm="1">
        <f t="array" ref="AM85">IFERROR(ROUND(_xlfn.IFS($U85="Ａ重油",AL85*1,$U85="灯油",AL85*0.939,$U85="ＬＰガス",AL85*1.299,$U85="ＬＮＧ",AL85*1.56),1),0)</f>
        <v>0</v>
      </c>
      <c r="AN85" s="123"/>
      <c r="AO85" s="124" cm="1">
        <f t="array" ref="AO85">IFERROR(ROUND(_xlfn.IFS($U85="Ａ重油",AN85*1,$U85="灯油",AN85*0.939,$U85="ＬＰガス",AN85*1.299,$U85="ＬＮＧ",AN85*1.56),1),0)</f>
        <v>0</v>
      </c>
      <c r="AP85" s="123"/>
      <c r="AQ85" s="123"/>
      <c r="AR85" s="132"/>
      <c r="AS85" s="181"/>
      <c r="AT85" s="185"/>
      <c r="AU85" s="239"/>
      <c r="AV85" s="185"/>
      <c r="AW85" s="185"/>
      <c r="AX85" s="239"/>
      <c r="AY85" s="185"/>
      <c r="AZ85" s="239"/>
      <c r="BA85" s="185"/>
      <c r="BB85" s="185"/>
      <c r="BC85" s="239"/>
      <c r="BD85" s="239"/>
      <c r="BE85" s="185"/>
      <c r="BF85" s="185"/>
      <c r="BG85" s="239"/>
      <c r="BH85" s="254"/>
      <c r="BI85" s="133">
        <f t="shared" si="62"/>
        <v>0</v>
      </c>
      <c r="BJ85" s="134"/>
      <c r="BK85" s="135">
        <f t="shared" si="63"/>
        <v>0</v>
      </c>
      <c r="BL85" s="136">
        <f t="shared" si="64"/>
        <v>0</v>
      </c>
      <c r="BM85" s="136">
        <f>IF($Y85-SUMIF($BK$10:BL$10,BM$10,$BK85:BL85)&lt;ROUNDDOWN(BI85*BK85*1/2,0),$Y85-SUMIF($BK$10:BL$10,BM$10,$BK85:BL85),ROUNDDOWN(BI85*BK85*1/2,0))</f>
        <v>0</v>
      </c>
      <c r="BN85" s="136">
        <f t="shared" si="65"/>
        <v>0</v>
      </c>
      <c r="BO85" s="137">
        <f t="shared" si="66"/>
        <v>0</v>
      </c>
      <c r="BP85" s="134"/>
      <c r="BQ85" s="135">
        <f t="shared" si="67"/>
        <v>0</v>
      </c>
      <c r="BR85" s="136">
        <f t="shared" si="84"/>
        <v>0</v>
      </c>
      <c r="BS85" s="136">
        <f>IF($Y85-SUMIF($BK$10:BR$10,BS$10,$BK85:BR85)&lt;ROUNDDOWN(BO85*BQ85*1/2,0),$Y85-SUMIF($BK$10:BR$10,BS$10,$BK85:BR85),ROUNDDOWN(BO85*BQ85*1/2,0))</f>
        <v>0</v>
      </c>
      <c r="BT85" s="136">
        <f t="shared" si="11"/>
        <v>0</v>
      </c>
      <c r="BU85" s="137">
        <f t="shared" si="68"/>
        <v>0</v>
      </c>
      <c r="BV85" s="134"/>
      <c r="BW85" s="135">
        <f t="shared" si="69"/>
        <v>0</v>
      </c>
      <c r="BX85" s="136">
        <f t="shared" si="85"/>
        <v>0</v>
      </c>
      <c r="BY85" s="136">
        <f>IF($Y85-SUMIF($BK$10:BX$10,BY$10,$BK85:BX85)&lt;ROUNDDOWN(BU85*BW85*1/2,0),$Y85-SUMIF($BK$10:BX$10,BY$10,$BK85:BX85),ROUNDDOWN(BU85*BW85*1/2,0))</f>
        <v>0</v>
      </c>
      <c r="BZ85" s="136">
        <f t="shared" si="15"/>
        <v>0</v>
      </c>
      <c r="CA85" s="137">
        <f t="shared" si="70"/>
        <v>0</v>
      </c>
      <c r="CB85" s="134"/>
      <c r="CC85" s="135">
        <f t="shared" si="71"/>
        <v>0</v>
      </c>
      <c r="CD85" s="136">
        <f t="shared" si="86"/>
        <v>0</v>
      </c>
      <c r="CE85" s="136">
        <f>IF($Y85-SUMIF($BK$10:CD$10,CE$10,$BK85:CD85)&lt;ROUNDDOWN(CA85*CC85*1/2,0),$Y85-SUMIF($BK$10:CD$10,CE$10,$BK85:CD85),ROUNDDOWN(CA85*CC85*1/2,0))</f>
        <v>0</v>
      </c>
      <c r="CF85" s="136">
        <f t="shared" si="19"/>
        <v>0</v>
      </c>
      <c r="CG85" s="137">
        <f t="shared" si="72"/>
        <v>0</v>
      </c>
      <c r="CH85" s="134"/>
      <c r="CI85" s="135">
        <f t="shared" si="73"/>
        <v>0</v>
      </c>
      <c r="CJ85" s="136">
        <f t="shared" ref="CJ85:CJ89" si="89">SUM(CK85:CL85)</f>
        <v>0</v>
      </c>
      <c r="CK85" s="136">
        <f>IF($Y85-SUMIF($BK$10:CJ$10,CK$10,$BK85:CJ85)&lt;ROUNDDOWN(CG85*CI85*1/2,0),$Y85-SUMIF($BK$10:CJ$10,CK$10,$BK85:CJ85),ROUNDDOWN(CG85*CI85*1/2,0))</f>
        <v>0</v>
      </c>
      <c r="CL85" s="136">
        <f t="shared" si="23"/>
        <v>0</v>
      </c>
      <c r="CM85" s="138">
        <f t="shared" si="74"/>
        <v>0</v>
      </c>
      <c r="CN85" s="134"/>
      <c r="CO85" s="135">
        <f t="shared" si="75"/>
        <v>0</v>
      </c>
      <c r="CP85" s="136">
        <f t="shared" ref="CP85:CP89" si="90">SUM(CQ85:CR85)</f>
        <v>0</v>
      </c>
      <c r="CQ85" s="136">
        <f>IF($Y85-SUMIF($BK$10:CP$10,CQ$10,$BK85:CP85)&lt;ROUNDDOWN(CM85*CO85*1/2,0),$Y85-SUMIF($BK$10:CP$10,CQ$10,$BK85:CP85),ROUNDDOWN(CM85*CO85*1/2,0))</f>
        <v>0</v>
      </c>
      <c r="CR85" s="136">
        <f t="shared" si="27"/>
        <v>0</v>
      </c>
      <c r="CS85" s="138">
        <f t="shared" si="76"/>
        <v>0</v>
      </c>
      <c r="CT85" s="134"/>
      <c r="CU85" s="135">
        <f t="shared" si="77"/>
        <v>0</v>
      </c>
      <c r="CV85" s="136">
        <f t="shared" ref="CV85:CV89" si="91">SUM(CW85:CX85)</f>
        <v>0</v>
      </c>
      <c r="CW85" s="136">
        <f>IF($Y85-SUMIF($BK$10:CV$10,CW$10,$BK85:CV85)&lt;ROUNDDOWN(CS85*CU85*1/2,0),$Y85-SUMIF($BK$10:CV$10,CW$10,$BK85:CV85),ROUNDDOWN(CS85*CU85*1/2,0))</f>
        <v>0</v>
      </c>
      <c r="CX85" s="136">
        <f t="shared" si="31"/>
        <v>0</v>
      </c>
      <c r="CY85" s="138">
        <f t="shared" si="78"/>
        <v>0</v>
      </c>
      <c r="CZ85" s="134"/>
      <c r="DA85" s="135">
        <f t="shared" si="79"/>
        <v>0</v>
      </c>
      <c r="DB85" s="136">
        <f t="shared" ref="DB85:DB89" si="92">SUM(DC85:DD85)</f>
        <v>0</v>
      </c>
      <c r="DC85" s="136">
        <f>IF($Y85-SUMIF($BK$10:DB$10,DC$10,$BK85:DB85)&lt;ROUNDDOWN(CY85*DA85*1/2,0),$Y85-SUMIF($BK$10:DB$10,DC$10,$BK85:DB85),ROUNDDOWN(CY85*DA85*1/2,0))</f>
        <v>0</v>
      </c>
      <c r="DD85" s="136">
        <f t="shared" si="35"/>
        <v>0</v>
      </c>
      <c r="DE85" s="138">
        <f t="shared" si="80"/>
        <v>0</v>
      </c>
      <c r="DF85" s="134"/>
      <c r="DG85" s="135">
        <f t="shared" si="81"/>
        <v>0</v>
      </c>
      <c r="DH85" s="136">
        <f t="shared" ref="DH85:DH89" si="93">SUM(DI85:DJ85)</f>
        <v>0</v>
      </c>
      <c r="DI85" s="136">
        <f>IF($Y85-SUMIF($BK$10:DH$10,DI$10,$BK85:DH85)&lt;ROUNDDOWN(DE85*DG85*1/2,0),$Y85-SUMIF($BK$10:DH$10,DI$10,$BK85:DH85),ROUNDDOWN(DE85*DG85*1/2,0))</f>
        <v>0</v>
      </c>
      <c r="DJ85" s="136">
        <f t="shared" si="39"/>
        <v>0</v>
      </c>
      <c r="DK85" s="124">
        <f t="shared" si="87"/>
        <v>0</v>
      </c>
      <c r="DL85" s="124">
        <f t="shared" si="60"/>
        <v>0</v>
      </c>
      <c r="DM85" s="229">
        <f t="shared" si="83"/>
        <v>0</v>
      </c>
      <c r="DO85" s="102" t="str">
        <f t="shared" si="49"/>
        <v/>
      </c>
      <c r="DP85" s="88" t="str">
        <f t="shared" si="82"/>
        <v/>
      </c>
      <c r="DQ85" s="103" t="str">
        <f t="shared" si="88"/>
        <v/>
      </c>
    </row>
    <row r="86" spans="1:121" ht="26.25" hidden="1" customHeight="1">
      <c r="A86" s="110">
        <v>75</v>
      </c>
      <c r="B86" s="186"/>
      <c r="C86" s="186"/>
      <c r="D86" s="186"/>
      <c r="E86" s="186"/>
      <c r="F86" s="186"/>
      <c r="G86" s="186"/>
      <c r="H86" s="186"/>
      <c r="I86" s="187"/>
      <c r="J86" s="187"/>
      <c r="K86" s="187"/>
      <c r="L86" s="187"/>
      <c r="M86" s="188"/>
      <c r="N86" s="189"/>
      <c r="O86" s="120"/>
      <c r="P86" s="120"/>
      <c r="Q86" s="121"/>
      <c r="R86" s="121"/>
      <c r="S86" s="261"/>
      <c r="T86" s="122"/>
      <c r="U86" s="120"/>
      <c r="V86" s="123"/>
      <c r="W86" s="124">
        <f t="shared" si="61"/>
        <v>0</v>
      </c>
      <c r="X86" s="125">
        <v>0</v>
      </c>
      <c r="Y86" s="126">
        <f t="shared" si="44"/>
        <v>0</v>
      </c>
      <c r="Z86" s="123"/>
      <c r="AA86" s="140"/>
      <c r="AB86" s="124">
        <f t="shared" si="45"/>
        <v>0</v>
      </c>
      <c r="AC86" s="128"/>
      <c r="AD86" s="129">
        <f t="shared" si="46"/>
        <v>0</v>
      </c>
      <c r="AE86" s="130">
        <f t="shared" si="3"/>
        <v>0</v>
      </c>
      <c r="AF86" s="131"/>
      <c r="AG86" s="131"/>
      <c r="AH86" s="131"/>
      <c r="AI86" s="131"/>
      <c r="AJ86" s="131"/>
      <c r="AK86" s="131"/>
      <c r="AL86" s="123"/>
      <c r="AM86" s="124" cm="1">
        <f t="array" ref="AM86">IFERROR(ROUND(_xlfn.IFS($U86="Ａ重油",AL86*1,$U86="灯油",AL86*0.939,$U86="ＬＰガス",AL86*1.299,$U86="ＬＮＧ",AL86*1.56),1),0)</f>
        <v>0</v>
      </c>
      <c r="AN86" s="123"/>
      <c r="AO86" s="124" cm="1">
        <f t="array" ref="AO86">IFERROR(ROUND(_xlfn.IFS($U86="Ａ重油",AN86*1,$U86="灯油",AN86*0.939,$U86="ＬＰガス",AN86*1.299,$U86="ＬＮＧ",AN86*1.56),1),0)</f>
        <v>0</v>
      </c>
      <c r="AP86" s="123"/>
      <c r="AQ86" s="123"/>
      <c r="AR86" s="132"/>
      <c r="AS86" s="181"/>
      <c r="AT86" s="185"/>
      <c r="AU86" s="239"/>
      <c r="AV86" s="185"/>
      <c r="AW86" s="185"/>
      <c r="AX86" s="239"/>
      <c r="AY86" s="185"/>
      <c r="AZ86" s="239"/>
      <c r="BA86" s="185"/>
      <c r="BB86" s="185"/>
      <c r="BC86" s="239"/>
      <c r="BD86" s="239"/>
      <c r="BE86" s="185"/>
      <c r="BF86" s="185"/>
      <c r="BG86" s="239"/>
      <c r="BH86" s="254"/>
      <c r="BI86" s="133">
        <f t="shared" si="62"/>
        <v>0</v>
      </c>
      <c r="BJ86" s="134"/>
      <c r="BK86" s="135">
        <f t="shared" si="63"/>
        <v>0</v>
      </c>
      <c r="BL86" s="136">
        <f t="shared" si="64"/>
        <v>0</v>
      </c>
      <c r="BM86" s="136">
        <f>IF($Y86-SUMIF($BK$10:BL$10,BM$10,$BK86:BL86)&lt;ROUNDDOWN(BI86*BK86*1/2,0),$Y86-SUMIF($BK$10:BL$10,BM$10,$BK86:BL86),ROUNDDOWN(BI86*BK86*1/2,0))</f>
        <v>0</v>
      </c>
      <c r="BN86" s="136">
        <f t="shared" si="65"/>
        <v>0</v>
      </c>
      <c r="BO86" s="137">
        <f t="shared" si="66"/>
        <v>0</v>
      </c>
      <c r="BP86" s="134"/>
      <c r="BQ86" s="135">
        <f t="shared" si="67"/>
        <v>0</v>
      </c>
      <c r="BR86" s="136">
        <f t="shared" si="84"/>
        <v>0</v>
      </c>
      <c r="BS86" s="136">
        <f>IF($Y86-SUMIF($BK$10:BR$10,BS$10,$BK86:BR86)&lt;ROUNDDOWN(BO86*BQ86*1/2,0),$Y86-SUMIF($BK$10:BR$10,BS$10,$BK86:BR86),ROUNDDOWN(BO86*BQ86*1/2,0))</f>
        <v>0</v>
      </c>
      <c r="BT86" s="136">
        <f t="shared" si="11"/>
        <v>0</v>
      </c>
      <c r="BU86" s="137">
        <f t="shared" si="68"/>
        <v>0</v>
      </c>
      <c r="BV86" s="134"/>
      <c r="BW86" s="135">
        <f t="shared" si="69"/>
        <v>0</v>
      </c>
      <c r="BX86" s="136">
        <f t="shared" si="85"/>
        <v>0</v>
      </c>
      <c r="BY86" s="136">
        <f>IF($Y86-SUMIF($BK$10:BX$10,BY$10,$BK86:BX86)&lt;ROUNDDOWN(BU86*BW86*1/2,0),$Y86-SUMIF($BK$10:BX$10,BY$10,$BK86:BX86),ROUNDDOWN(BU86*BW86*1/2,0))</f>
        <v>0</v>
      </c>
      <c r="BZ86" s="136">
        <f t="shared" si="15"/>
        <v>0</v>
      </c>
      <c r="CA86" s="137">
        <f t="shared" si="70"/>
        <v>0</v>
      </c>
      <c r="CB86" s="134"/>
      <c r="CC86" s="135">
        <f t="shared" si="71"/>
        <v>0</v>
      </c>
      <c r="CD86" s="136">
        <f t="shared" si="86"/>
        <v>0</v>
      </c>
      <c r="CE86" s="136">
        <f>IF($Y86-SUMIF($BK$10:CD$10,CE$10,$BK86:CD86)&lt;ROUNDDOWN(CA86*CC86*1/2,0),$Y86-SUMIF($BK$10:CD$10,CE$10,$BK86:CD86),ROUNDDOWN(CA86*CC86*1/2,0))</f>
        <v>0</v>
      </c>
      <c r="CF86" s="136">
        <f t="shared" si="19"/>
        <v>0</v>
      </c>
      <c r="CG86" s="137">
        <f t="shared" si="72"/>
        <v>0</v>
      </c>
      <c r="CH86" s="134"/>
      <c r="CI86" s="135">
        <f t="shared" si="73"/>
        <v>0</v>
      </c>
      <c r="CJ86" s="136">
        <f t="shared" si="89"/>
        <v>0</v>
      </c>
      <c r="CK86" s="136">
        <f>IF($Y86-SUMIF($BK$10:CJ$10,CK$10,$BK86:CJ86)&lt;ROUNDDOWN(CG86*CI86*1/2,0),$Y86-SUMIF($BK$10:CJ$10,CK$10,$BK86:CJ86),ROUNDDOWN(CG86*CI86*1/2,0))</f>
        <v>0</v>
      </c>
      <c r="CL86" s="136">
        <f t="shared" si="23"/>
        <v>0</v>
      </c>
      <c r="CM86" s="138">
        <f t="shared" si="74"/>
        <v>0</v>
      </c>
      <c r="CN86" s="134"/>
      <c r="CO86" s="135">
        <f t="shared" si="75"/>
        <v>0</v>
      </c>
      <c r="CP86" s="136">
        <f t="shared" si="90"/>
        <v>0</v>
      </c>
      <c r="CQ86" s="136">
        <f>IF($Y86-SUMIF($BK$10:CP$10,CQ$10,$BK86:CP86)&lt;ROUNDDOWN(CM86*CO86*1/2,0),$Y86-SUMIF($BK$10:CP$10,CQ$10,$BK86:CP86),ROUNDDOWN(CM86*CO86*1/2,0))</f>
        <v>0</v>
      </c>
      <c r="CR86" s="136">
        <f t="shared" si="27"/>
        <v>0</v>
      </c>
      <c r="CS86" s="138">
        <f t="shared" si="76"/>
        <v>0</v>
      </c>
      <c r="CT86" s="134"/>
      <c r="CU86" s="135">
        <f t="shared" si="77"/>
        <v>0</v>
      </c>
      <c r="CV86" s="136">
        <f t="shared" si="91"/>
        <v>0</v>
      </c>
      <c r="CW86" s="136">
        <f>IF($Y86-SUMIF($BK$10:CV$10,CW$10,$BK86:CV86)&lt;ROUNDDOWN(CS86*CU86*1/2,0),$Y86-SUMIF($BK$10:CV$10,CW$10,$BK86:CV86),ROUNDDOWN(CS86*CU86*1/2,0))</f>
        <v>0</v>
      </c>
      <c r="CX86" s="136">
        <f t="shared" si="31"/>
        <v>0</v>
      </c>
      <c r="CY86" s="138">
        <f t="shared" si="78"/>
        <v>0</v>
      </c>
      <c r="CZ86" s="134"/>
      <c r="DA86" s="135">
        <f t="shared" si="79"/>
        <v>0</v>
      </c>
      <c r="DB86" s="136">
        <f t="shared" si="92"/>
        <v>0</v>
      </c>
      <c r="DC86" s="136">
        <f>IF($Y86-SUMIF($BK$10:DB$10,DC$10,$BK86:DB86)&lt;ROUNDDOWN(CY86*DA86*1/2,0),$Y86-SUMIF($BK$10:DB$10,DC$10,$BK86:DB86),ROUNDDOWN(CY86*DA86*1/2,0))</f>
        <v>0</v>
      </c>
      <c r="DD86" s="136">
        <f t="shared" si="35"/>
        <v>0</v>
      </c>
      <c r="DE86" s="138">
        <f t="shared" si="80"/>
        <v>0</v>
      </c>
      <c r="DF86" s="134"/>
      <c r="DG86" s="135">
        <f t="shared" si="81"/>
        <v>0</v>
      </c>
      <c r="DH86" s="136">
        <f t="shared" si="93"/>
        <v>0</v>
      </c>
      <c r="DI86" s="136">
        <f>IF($Y86-SUMIF($BK$10:DH$10,DI$10,$BK86:DH86)&lt;ROUNDDOWN(DE86*DG86*1/2,0),$Y86-SUMIF($BK$10:DH$10,DI$10,$BK86:DH86),ROUNDDOWN(DE86*DG86*1/2,0))</f>
        <v>0</v>
      </c>
      <c r="DJ86" s="136">
        <f t="shared" si="39"/>
        <v>0</v>
      </c>
      <c r="DK86" s="124">
        <f t="shared" si="87"/>
        <v>0</v>
      </c>
      <c r="DL86" s="124">
        <f t="shared" si="60"/>
        <v>0</v>
      </c>
      <c r="DM86" s="229">
        <f t="shared" si="83"/>
        <v>0</v>
      </c>
      <c r="DO86" s="102" t="str">
        <f t="shared" si="49"/>
        <v/>
      </c>
      <c r="DP86" s="88" t="str">
        <f t="shared" si="82"/>
        <v/>
      </c>
      <c r="DQ86" s="103" t="str">
        <f t="shared" si="88"/>
        <v/>
      </c>
    </row>
    <row r="87" spans="1:121" ht="26.25" hidden="1" customHeight="1">
      <c r="A87" s="110">
        <v>76</v>
      </c>
      <c r="B87" s="186"/>
      <c r="C87" s="186"/>
      <c r="D87" s="186"/>
      <c r="E87" s="186"/>
      <c r="F87" s="186"/>
      <c r="G87" s="186"/>
      <c r="H87" s="186"/>
      <c r="I87" s="187"/>
      <c r="J87" s="187"/>
      <c r="K87" s="187"/>
      <c r="L87" s="187"/>
      <c r="M87" s="188"/>
      <c r="N87" s="189"/>
      <c r="O87" s="120"/>
      <c r="P87" s="120"/>
      <c r="Q87" s="121"/>
      <c r="R87" s="121"/>
      <c r="S87" s="261"/>
      <c r="T87" s="122"/>
      <c r="U87" s="120"/>
      <c r="V87" s="123"/>
      <c r="W87" s="124">
        <f t="shared" si="61"/>
        <v>0</v>
      </c>
      <c r="X87" s="125">
        <v>0</v>
      </c>
      <c r="Y87" s="126">
        <f t="shared" si="44"/>
        <v>0</v>
      </c>
      <c r="Z87" s="123"/>
      <c r="AA87" s="140"/>
      <c r="AB87" s="124">
        <f t="shared" si="45"/>
        <v>0</v>
      </c>
      <c r="AC87" s="128"/>
      <c r="AD87" s="129">
        <f t="shared" si="46"/>
        <v>0</v>
      </c>
      <c r="AE87" s="130">
        <f t="shared" si="3"/>
        <v>0</v>
      </c>
      <c r="AF87" s="131"/>
      <c r="AG87" s="131"/>
      <c r="AH87" s="131"/>
      <c r="AI87" s="131"/>
      <c r="AJ87" s="131"/>
      <c r="AK87" s="131"/>
      <c r="AL87" s="123"/>
      <c r="AM87" s="124" cm="1">
        <f t="array" ref="AM87">IFERROR(ROUND(_xlfn.IFS($U87="Ａ重油",AL87*1,$U87="灯油",AL87*0.939,$U87="ＬＰガス",AL87*1.299,$U87="ＬＮＧ",AL87*1.56),1),0)</f>
        <v>0</v>
      </c>
      <c r="AN87" s="123"/>
      <c r="AO87" s="124" cm="1">
        <f t="array" ref="AO87">IFERROR(ROUND(_xlfn.IFS($U87="Ａ重油",AN87*1,$U87="灯油",AN87*0.939,$U87="ＬＰガス",AN87*1.299,$U87="ＬＮＧ",AN87*1.56),1),0)</f>
        <v>0</v>
      </c>
      <c r="AP87" s="123"/>
      <c r="AQ87" s="123"/>
      <c r="AR87" s="132"/>
      <c r="AS87" s="181"/>
      <c r="AT87" s="185"/>
      <c r="AU87" s="239"/>
      <c r="AV87" s="185"/>
      <c r="AW87" s="185"/>
      <c r="AX87" s="239"/>
      <c r="AY87" s="185"/>
      <c r="AZ87" s="239"/>
      <c r="BA87" s="185"/>
      <c r="BB87" s="185"/>
      <c r="BC87" s="239"/>
      <c r="BD87" s="239"/>
      <c r="BE87" s="185"/>
      <c r="BF87" s="185"/>
      <c r="BG87" s="239"/>
      <c r="BH87" s="254"/>
      <c r="BI87" s="133">
        <f t="shared" si="62"/>
        <v>0</v>
      </c>
      <c r="BJ87" s="134"/>
      <c r="BK87" s="135">
        <f t="shared" si="63"/>
        <v>0</v>
      </c>
      <c r="BL87" s="136">
        <f t="shared" si="64"/>
        <v>0</v>
      </c>
      <c r="BM87" s="136">
        <f>IF($Y87-SUMIF($BK$10:BL$10,BM$10,$BK87:BL87)&lt;ROUNDDOWN(BI87*BK87*1/2,0),$Y87-SUMIF($BK$10:BL$10,BM$10,$BK87:BL87),ROUNDDOWN(BI87*BK87*1/2,0))</f>
        <v>0</v>
      </c>
      <c r="BN87" s="136">
        <f t="shared" si="65"/>
        <v>0</v>
      </c>
      <c r="BO87" s="137">
        <f t="shared" si="66"/>
        <v>0</v>
      </c>
      <c r="BP87" s="134"/>
      <c r="BQ87" s="135">
        <f t="shared" si="67"/>
        <v>0</v>
      </c>
      <c r="BR87" s="136">
        <f t="shared" si="84"/>
        <v>0</v>
      </c>
      <c r="BS87" s="136">
        <f>IF($Y87-SUMIF($BK$10:BR$10,BS$10,$BK87:BR87)&lt;ROUNDDOWN(BO87*BQ87*1/2,0),$Y87-SUMIF($BK$10:BR$10,BS$10,$BK87:BR87),ROUNDDOWN(BO87*BQ87*1/2,0))</f>
        <v>0</v>
      </c>
      <c r="BT87" s="136">
        <f t="shared" si="11"/>
        <v>0</v>
      </c>
      <c r="BU87" s="137">
        <f t="shared" si="68"/>
        <v>0</v>
      </c>
      <c r="BV87" s="134"/>
      <c r="BW87" s="135">
        <f t="shared" si="69"/>
        <v>0</v>
      </c>
      <c r="BX87" s="136">
        <f t="shared" si="85"/>
        <v>0</v>
      </c>
      <c r="BY87" s="136">
        <f>IF($Y87-SUMIF($BK$10:BX$10,BY$10,$BK87:BX87)&lt;ROUNDDOWN(BU87*BW87*1/2,0),$Y87-SUMIF($BK$10:BX$10,BY$10,$BK87:BX87),ROUNDDOWN(BU87*BW87*1/2,0))</f>
        <v>0</v>
      </c>
      <c r="BZ87" s="136">
        <f t="shared" si="15"/>
        <v>0</v>
      </c>
      <c r="CA87" s="137">
        <f t="shared" si="70"/>
        <v>0</v>
      </c>
      <c r="CB87" s="134"/>
      <c r="CC87" s="135">
        <f t="shared" si="71"/>
        <v>0</v>
      </c>
      <c r="CD87" s="136">
        <f t="shared" si="86"/>
        <v>0</v>
      </c>
      <c r="CE87" s="136">
        <f>IF($Y87-SUMIF($BK$10:CD$10,CE$10,$BK87:CD87)&lt;ROUNDDOWN(CA87*CC87*1/2,0),$Y87-SUMIF($BK$10:CD$10,CE$10,$BK87:CD87),ROUNDDOWN(CA87*CC87*1/2,0))</f>
        <v>0</v>
      </c>
      <c r="CF87" s="136">
        <f t="shared" si="19"/>
        <v>0</v>
      </c>
      <c r="CG87" s="137">
        <f t="shared" si="72"/>
        <v>0</v>
      </c>
      <c r="CH87" s="134"/>
      <c r="CI87" s="135">
        <f t="shared" si="73"/>
        <v>0</v>
      </c>
      <c r="CJ87" s="136">
        <f t="shared" si="89"/>
        <v>0</v>
      </c>
      <c r="CK87" s="136">
        <f>IF($Y87-SUMIF($BK$10:CJ$10,CK$10,$BK87:CJ87)&lt;ROUNDDOWN(CG87*CI87*1/2,0),$Y87-SUMIF($BK$10:CJ$10,CK$10,$BK87:CJ87),ROUNDDOWN(CG87*CI87*1/2,0))</f>
        <v>0</v>
      </c>
      <c r="CL87" s="136">
        <f t="shared" si="23"/>
        <v>0</v>
      </c>
      <c r="CM87" s="138">
        <f t="shared" si="74"/>
        <v>0</v>
      </c>
      <c r="CN87" s="134"/>
      <c r="CO87" s="135">
        <f t="shared" si="75"/>
        <v>0</v>
      </c>
      <c r="CP87" s="136">
        <f t="shared" si="90"/>
        <v>0</v>
      </c>
      <c r="CQ87" s="136">
        <f>IF($Y87-SUMIF($BK$10:CP$10,CQ$10,$BK87:CP87)&lt;ROUNDDOWN(CM87*CO87*1/2,0),$Y87-SUMIF($BK$10:CP$10,CQ$10,$BK87:CP87),ROUNDDOWN(CM87*CO87*1/2,0))</f>
        <v>0</v>
      </c>
      <c r="CR87" s="136">
        <f t="shared" si="27"/>
        <v>0</v>
      </c>
      <c r="CS87" s="138">
        <f t="shared" si="76"/>
        <v>0</v>
      </c>
      <c r="CT87" s="134"/>
      <c r="CU87" s="135">
        <f t="shared" si="77"/>
        <v>0</v>
      </c>
      <c r="CV87" s="136">
        <f t="shared" si="91"/>
        <v>0</v>
      </c>
      <c r="CW87" s="136">
        <f>IF($Y87-SUMIF($BK$10:CV$10,CW$10,$BK87:CV87)&lt;ROUNDDOWN(CS87*CU87*1/2,0),$Y87-SUMIF($BK$10:CV$10,CW$10,$BK87:CV87),ROUNDDOWN(CS87*CU87*1/2,0))</f>
        <v>0</v>
      </c>
      <c r="CX87" s="136">
        <f t="shared" si="31"/>
        <v>0</v>
      </c>
      <c r="CY87" s="138">
        <f t="shared" si="78"/>
        <v>0</v>
      </c>
      <c r="CZ87" s="134"/>
      <c r="DA87" s="135">
        <f t="shared" si="79"/>
        <v>0</v>
      </c>
      <c r="DB87" s="136">
        <f t="shared" si="92"/>
        <v>0</v>
      </c>
      <c r="DC87" s="136">
        <f>IF($Y87-SUMIF($BK$10:DB$10,DC$10,$BK87:DB87)&lt;ROUNDDOWN(CY87*DA87*1/2,0),$Y87-SUMIF($BK$10:DB$10,DC$10,$BK87:DB87),ROUNDDOWN(CY87*DA87*1/2,0))</f>
        <v>0</v>
      </c>
      <c r="DD87" s="136">
        <f t="shared" si="35"/>
        <v>0</v>
      </c>
      <c r="DE87" s="138">
        <f t="shared" si="80"/>
        <v>0</v>
      </c>
      <c r="DF87" s="134"/>
      <c r="DG87" s="135">
        <f t="shared" si="81"/>
        <v>0</v>
      </c>
      <c r="DH87" s="136">
        <f t="shared" si="93"/>
        <v>0</v>
      </c>
      <c r="DI87" s="136">
        <f>IF($Y87-SUMIF($BK$10:DH$10,DI$10,$BK87:DH87)&lt;ROUNDDOWN(DE87*DG87*1/2,0),$Y87-SUMIF($BK$10:DH$10,DI$10,$BK87:DH87),ROUNDDOWN(DE87*DG87*1/2,0))</f>
        <v>0</v>
      </c>
      <c r="DJ87" s="136">
        <f t="shared" si="39"/>
        <v>0</v>
      </c>
      <c r="DK87" s="124">
        <f t="shared" si="87"/>
        <v>0</v>
      </c>
      <c r="DL87" s="124">
        <f t="shared" si="60"/>
        <v>0</v>
      </c>
      <c r="DM87" s="229">
        <f t="shared" si="83"/>
        <v>0</v>
      </c>
      <c r="DO87" s="102" t="str">
        <f t="shared" si="49"/>
        <v/>
      </c>
      <c r="DP87" s="88" t="str">
        <f t="shared" si="82"/>
        <v/>
      </c>
      <c r="DQ87" s="103" t="str">
        <f t="shared" si="88"/>
        <v/>
      </c>
    </row>
    <row r="88" spans="1:121" ht="26.25" hidden="1" customHeight="1">
      <c r="A88" s="110">
        <v>77</v>
      </c>
      <c r="B88" s="186"/>
      <c r="C88" s="186"/>
      <c r="D88" s="186"/>
      <c r="E88" s="186"/>
      <c r="F88" s="186"/>
      <c r="G88" s="186"/>
      <c r="H88" s="186"/>
      <c r="I88" s="187"/>
      <c r="J88" s="187"/>
      <c r="K88" s="187"/>
      <c r="L88" s="187"/>
      <c r="M88" s="188"/>
      <c r="N88" s="189"/>
      <c r="O88" s="120"/>
      <c r="P88" s="120"/>
      <c r="Q88" s="121"/>
      <c r="R88" s="121"/>
      <c r="S88" s="261"/>
      <c r="T88" s="122"/>
      <c r="U88" s="120"/>
      <c r="V88" s="123"/>
      <c r="W88" s="124">
        <f t="shared" si="61"/>
        <v>0</v>
      </c>
      <c r="X88" s="125">
        <v>0</v>
      </c>
      <c r="Y88" s="126">
        <f t="shared" si="44"/>
        <v>0</v>
      </c>
      <c r="Z88" s="123"/>
      <c r="AA88" s="140"/>
      <c r="AB88" s="124">
        <f t="shared" si="45"/>
        <v>0</v>
      </c>
      <c r="AC88" s="128"/>
      <c r="AD88" s="129">
        <f t="shared" si="46"/>
        <v>0</v>
      </c>
      <c r="AE88" s="130">
        <f t="shared" si="3"/>
        <v>0</v>
      </c>
      <c r="AF88" s="131"/>
      <c r="AG88" s="131"/>
      <c r="AH88" s="131"/>
      <c r="AI88" s="131"/>
      <c r="AJ88" s="131"/>
      <c r="AK88" s="131"/>
      <c r="AL88" s="123"/>
      <c r="AM88" s="124" cm="1">
        <f t="array" ref="AM88">IFERROR(ROUND(_xlfn.IFS($U88="Ａ重油",AL88*1,$U88="灯油",AL88*0.939,$U88="ＬＰガス",AL88*1.299,$U88="ＬＮＧ",AL88*1.56),1),0)</f>
        <v>0</v>
      </c>
      <c r="AN88" s="123"/>
      <c r="AO88" s="124" cm="1">
        <f t="array" ref="AO88">IFERROR(ROUND(_xlfn.IFS($U88="Ａ重油",AN88*1,$U88="灯油",AN88*0.939,$U88="ＬＰガス",AN88*1.299,$U88="ＬＮＧ",AN88*1.56),1),0)</f>
        <v>0</v>
      </c>
      <c r="AP88" s="123"/>
      <c r="AQ88" s="123"/>
      <c r="AR88" s="132"/>
      <c r="AS88" s="181"/>
      <c r="AT88" s="185"/>
      <c r="AU88" s="239"/>
      <c r="AV88" s="185"/>
      <c r="AW88" s="185"/>
      <c r="AX88" s="239"/>
      <c r="AY88" s="185"/>
      <c r="AZ88" s="239"/>
      <c r="BA88" s="185"/>
      <c r="BB88" s="185"/>
      <c r="BC88" s="239"/>
      <c r="BD88" s="239"/>
      <c r="BE88" s="185"/>
      <c r="BF88" s="185"/>
      <c r="BG88" s="239"/>
      <c r="BH88" s="254"/>
      <c r="BI88" s="133">
        <f t="shared" si="62"/>
        <v>0</v>
      </c>
      <c r="BJ88" s="134"/>
      <c r="BK88" s="135">
        <f t="shared" si="63"/>
        <v>0</v>
      </c>
      <c r="BL88" s="136">
        <f t="shared" si="64"/>
        <v>0</v>
      </c>
      <c r="BM88" s="136">
        <f>IF($Y88-SUMIF($BK$10:BL$10,BM$10,$BK88:BL88)&lt;ROUNDDOWN(BI88*BK88*1/2,0),$Y88-SUMIF($BK$10:BL$10,BM$10,$BK88:BL88),ROUNDDOWN(BI88*BK88*1/2,0))</f>
        <v>0</v>
      </c>
      <c r="BN88" s="136">
        <f t="shared" si="65"/>
        <v>0</v>
      </c>
      <c r="BO88" s="137">
        <f t="shared" si="66"/>
        <v>0</v>
      </c>
      <c r="BP88" s="134"/>
      <c r="BQ88" s="135">
        <f t="shared" si="67"/>
        <v>0</v>
      </c>
      <c r="BR88" s="136">
        <f t="shared" si="84"/>
        <v>0</v>
      </c>
      <c r="BS88" s="136">
        <f>IF($Y88-SUMIF($BK$10:BR$10,BS$10,$BK88:BR88)&lt;ROUNDDOWN(BO88*BQ88*1/2,0),$Y88-SUMIF($BK$10:BR$10,BS$10,$BK88:BR88),ROUNDDOWN(BO88*BQ88*1/2,0))</f>
        <v>0</v>
      </c>
      <c r="BT88" s="136">
        <f t="shared" si="11"/>
        <v>0</v>
      </c>
      <c r="BU88" s="137">
        <f t="shared" si="68"/>
        <v>0</v>
      </c>
      <c r="BV88" s="134"/>
      <c r="BW88" s="135">
        <f t="shared" si="69"/>
        <v>0</v>
      </c>
      <c r="BX88" s="136">
        <f t="shared" si="85"/>
        <v>0</v>
      </c>
      <c r="BY88" s="136">
        <f>IF($Y88-SUMIF($BK$10:BX$10,BY$10,$BK88:BX88)&lt;ROUNDDOWN(BU88*BW88*1/2,0),$Y88-SUMIF($BK$10:BX$10,BY$10,$BK88:BX88),ROUNDDOWN(BU88*BW88*1/2,0))</f>
        <v>0</v>
      </c>
      <c r="BZ88" s="136">
        <f t="shared" si="15"/>
        <v>0</v>
      </c>
      <c r="CA88" s="137">
        <f t="shared" si="70"/>
        <v>0</v>
      </c>
      <c r="CB88" s="134"/>
      <c r="CC88" s="135">
        <f t="shared" si="71"/>
        <v>0</v>
      </c>
      <c r="CD88" s="136">
        <f t="shared" si="86"/>
        <v>0</v>
      </c>
      <c r="CE88" s="136">
        <f>IF($Y88-SUMIF($BK$10:CD$10,CE$10,$BK88:CD88)&lt;ROUNDDOWN(CA88*CC88*1/2,0),$Y88-SUMIF($BK$10:CD$10,CE$10,$BK88:CD88),ROUNDDOWN(CA88*CC88*1/2,0))</f>
        <v>0</v>
      </c>
      <c r="CF88" s="136">
        <f t="shared" si="19"/>
        <v>0</v>
      </c>
      <c r="CG88" s="137">
        <f t="shared" si="72"/>
        <v>0</v>
      </c>
      <c r="CH88" s="134"/>
      <c r="CI88" s="135">
        <f t="shared" si="73"/>
        <v>0</v>
      </c>
      <c r="CJ88" s="136">
        <f t="shared" si="89"/>
        <v>0</v>
      </c>
      <c r="CK88" s="136">
        <f>IF($Y88-SUMIF($BK$10:CJ$10,CK$10,$BK88:CJ88)&lt;ROUNDDOWN(CG88*CI88*1/2,0),$Y88-SUMIF($BK$10:CJ$10,CK$10,$BK88:CJ88),ROUNDDOWN(CG88*CI88*1/2,0))</f>
        <v>0</v>
      </c>
      <c r="CL88" s="136">
        <f t="shared" si="23"/>
        <v>0</v>
      </c>
      <c r="CM88" s="138">
        <f t="shared" si="74"/>
        <v>0</v>
      </c>
      <c r="CN88" s="134"/>
      <c r="CO88" s="135">
        <f t="shared" si="75"/>
        <v>0</v>
      </c>
      <c r="CP88" s="136">
        <f t="shared" si="90"/>
        <v>0</v>
      </c>
      <c r="CQ88" s="136">
        <f>IF($Y88-SUMIF($BK$10:CP$10,CQ$10,$BK88:CP88)&lt;ROUNDDOWN(CM88*CO88*1/2,0),$Y88-SUMIF($BK$10:CP$10,CQ$10,$BK88:CP88),ROUNDDOWN(CM88*CO88*1/2,0))</f>
        <v>0</v>
      </c>
      <c r="CR88" s="136">
        <f t="shared" si="27"/>
        <v>0</v>
      </c>
      <c r="CS88" s="138">
        <f t="shared" si="76"/>
        <v>0</v>
      </c>
      <c r="CT88" s="134"/>
      <c r="CU88" s="135">
        <f t="shared" si="77"/>
        <v>0</v>
      </c>
      <c r="CV88" s="136">
        <f t="shared" si="91"/>
        <v>0</v>
      </c>
      <c r="CW88" s="136">
        <f>IF($Y88-SUMIF($BK$10:CV$10,CW$10,$BK88:CV88)&lt;ROUNDDOWN(CS88*CU88*1/2,0),$Y88-SUMIF($BK$10:CV$10,CW$10,$BK88:CV88),ROUNDDOWN(CS88*CU88*1/2,0))</f>
        <v>0</v>
      </c>
      <c r="CX88" s="136">
        <f t="shared" si="31"/>
        <v>0</v>
      </c>
      <c r="CY88" s="138">
        <f t="shared" si="78"/>
        <v>0</v>
      </c>
      <c r="CZ88" s="134"/>
      <c r="DA88" s="135">
        <f t="shared" si="79"/>
        <v>0</v>
      </c>
      <c r="DB88" s="136">
        <f t="shared" si="92"/>
        <v>0</v>
      </c>
      <c r="DC88" s="136">
        <f>IF($Y88-SUMIF($BK$10:DB$10,DC$10,$BK88:DB88)&lt;ROUNDDOWN(CY88*DA88*1/2,0),$Y88-SUMIF($BK$10:DB$10,DC$10,$BK88:DB88),ROUNDDOWN(CY88*DA88*1/2,0))</f>
        <v>0</v>
      </c>
      <c r="DD88" s="136">
        <f t="shared" si="35"/>
        <v>0</v>
      </c>
      <c r="DE88" s="138">
        <f t="shared" si="80"/>
        <v>0</v>
      </c>
      <c r="DF88" s="134"/>
      <c r="DG88" s="135">
        <f t="shared" si="81"/>
        <v>0</v>
      </c>
      <c r="DH88" s="136">
        <f t="shared" si="93"/>
        <v>0</v>
      </c>
      <c r="DI88" s="136">
        <f>IF($Y88-SUMIF($BK$10:DH$10,DI$10,$BK88:DH88)&lt;ROUNDDOWN(DE88*DG88*1/2,0),$Y88-SUMIF($BK$10:DH$10,DI$10,$BK88:DH88),ROUNDDOWN(DE88*DG88*1/2,0))</f>
        <v>0</v>
      </c>
      <c r="DJ88" s="136">
        <f t="shared" si="39"/>
        <v>0</v>
      </c>
      <c r="DK88" s="124">
        <f t="shared" si="87"/>
        <v>0</v>
      </c>
      <c r="DL88" s="124">
        <f t="shared" si="60"/>
        <v>0</v>
      </c>
      <c r="DM88" s="229">
        <f t="shared" si="83"/>
        <v>0</v>
      </c>
      <c r="DO88" s="102" t="str">
        <f t="shared" si="49"/>
        <v/>
      </c>
      <c r="DP88" s="88" t="str">
        <f t="shared" si="82"/>
        <v/>
      </c>
      <c r="DQ88" s="103" t="str">
        <f t="shared" si="88"/>
        <v/>
      </c>
    </row>
    <row r="89" spans="1:121" ht="26.25" hidden="1" customHeight="1">
      <c r="A89" s="110">
        <v>78</v>
      </c>
      <c r="B89" s="186"/>
      <c r="C89" s="186"/>
      <c r="D89" s="186"/>
      <c r="E89" s="186"/>
      <c r="F89" s="186"/>
      <c r="G89" s="186"/>
      <c r="H89" s="186"/>
      <c r="I89" s="187"/>
      <c r="J89" s="187"/>
      <c r="K89" s="187"/>
      <c r="L89" s="187"/>
      <c r="M89" s="188"/>
      <c r="N89" s="189"/>
      <c r="O89" s="120"/>
      <c r="P89" s="120"/>
      <c r="Q89" s="121"/>
      <c r="R89" s="121"/>
      <c r="S89" s="261"/>
      <c r="T89" s="122"/>
      <c r="U89" s="120"/>
      <c r="V89" s="123"/>
      <c r="W89" s="124">
        <f t="shared" si="61"/>
        <v>0</v>
      </c>
      <c r="X89" s="125">
        <v>0</v>
      </c>
      <c r="Y89" s="126">
        <f t="shared" si="44"/>
        <v>0</v>
      </c>
      <c r="Z89" s="123"/>
      <c r="AA89" s="140"/>
      <c r="AB89" s="124">
        <f t="shared" si="45"/>
        <v>0</v>
      </c>
      <c r="AC89" s="128"/>
      <c r="AD89" s="129">
        <f t="shared" si="46"/>
        <v>0</v>
      </c>
      <c r="AE89" s="130">
        <f t="shared" si="3"/>
        <v>0</v>
      </c>
      <c r="AF89" s="131"/>
      <c r="AG89" s="131"/>
      <c r="AH89" s="131"/>
      <c r="AI89" s="131"/>
      <c r="AJ89" s="131"/>
      <c r="AK89" s="131"/>
      <c r="AL89" s="123"/>
      <c r="AM89" s="124" cm="1">
        <f t="array" ref="AM89">IFERROR(ROUND(_xlfn.IFS($U89="Ａ重油",AL89*1,$U89="灯油",AL89*0.939,$U89="ＬＰガス",AL89*1.299,$U89="ＬＮＧ",AL89*1.56),1),0)</f>
        <v>0</v>
      </c>
      <c r="AN89" s="123"/>
      <c r="AO89" s="124" cm="1">
        <f t="array" ref="AO89">IFERROR(ROUND(_xlfn.IFS($U89="Ａ重油",AN89*1,$U89="灯油",AN89*0.939,$U89="ＬＰガス",AN89*1.299,$U89="ＬＮＧ",AN89*1.56),1),0)</f>
        <v>0</v>
      </c>
      <c r="AP89" s="123"/>
      <c r="AQ89" s="123"/>
      <c r="AR89" s="132"/>
      <c r="AS89" s="181"/>
      <c r="AT89" s="185"/>
      <c r="AU89" s="239"/>
      <c r="AV89" s="185"/>
      <c r="AW89" s="185"/>
      <c r="AX89" s="239"/>
      <c r="AY89" s="185"/>
      <c r="AZ89" s="239"/>
      <c r="BA89" s="185"/>
      <c r="BB89" s="185"/>
      <c r="BC89" s="239"/>
      <c r="BD89" s="239"/>
      <c r="BE89" s="185"/>
      <c r="BF89" s="185"/>
      <c r="BG89" s="239"/>
      <c r="BH89" s="254"/>
      <c r="BI89" s="133">
        <f t="shared" si="62"/>
        <v>0</v>
      </c>
      <c r="BJ89" s="134"/>
      <c r="BK89" s="135">
        <f t="shared" si="63"/>
        <v>0</v>
      </c>
      <c r="BL89" s="136">
        <f t="shared" si="64"/>
        <v>0</v>
      </c>
      <c r="BM89" s="136">
        <f>IF($Y89-SUMIF($BK$10:BL$10,BM$10,$BK89:BL89)&lt;ROUNDDOWN(BI89*BK89*1/2,0),$Y89-SUMIF($BK$10:BL$10,BM$10,$BK89:BL89),ROUNDDOWN(BI89*BK89*1/2,0))</f>
        <v>0</v>
      </c>
      <c r="BN89" s="136">
        <f t="shared" si="65"/>
        <v>0</v>
      </c>
      <c r="BO89" s="137">
        <f t="shared" si="66"/>
        <v>0</v>
      </c>
      <c r="BP89" s="134"/>
      <c r="BQ89" s="135">
        <f t="shared" si="67"/>
        <v>0</v>
      </c>
      <c r="BR89" s="136">
        <f t="shared" si="84"/>
        <v>0</v>
      </c>
      <c r="BS89" s="136">
        <f>IF($Y89-SUMIF($BK$10:BR$10,BS$10,$BK89:BR89)&lt;ROUNDDOWN(BO89*BQ89*1/2,0),$Y89-SUMIF($BK$10:BR$10,BS$10,$BK89:BR89),ROUNDDOWN(BO89*BQ89*1/2,0))</f>
        <v>0</v>
      </c>
      <c r="BT89" s="136">
        <f t="shared" si="11"/>
        <v>0</v>
      </c>
      <c r="BU89" s="137">
        <f t="shared" si="68"/>
        <v>0</v>
      </c>
      <c r="BV89" s="134"/>
      <c r="BW89" s="135">
        <f t="shared" si="69"/>
        <v>0</v>
      </c>
      <c r="BX89" s="136">
        <f t="shared" si="85"/>
        <v>0</v>
      </c>
      <c r="BY89" s="136">
        <f>IF($Y89-SUMIF($BK$10:BX$10,BY$10,$BK89:BX89)&lt;ROUNDDOWN(BU89*BW89*1/2,0),$Y89-SUMIF($BK$10:BX$10,BY$10,$BK89:BX89),ROUNDDOWN(BU89*BW89*1/2,0))</f>
        <v>0</v>
      </c>
      <c r="BZ89" s="136">
        <f t="shared" si="15"/>
        <v>0</v>
      </c>
      <c r="CA89" s="137">
        <f t="shared" si="70"/>
        <v>0</v>
      </c>
      <c r="CB89" s="134"/>
      <c r="CC89" s="135">
        <f t="shared" si="71"/>
        <v>0</v>
      </c>
      <c r="CD89" s="136">
        <f t="shared" si="86"/>
        <v>0</v>
      </c>
      <c r="CE89" s="136">
        <f>IF($Y89-SUMIF($BK$10:CD$10,CE$10,$BK89:CD89)&lt;ROUNDDOWN(CA89*CC89*1/2,0),$Y89-SUMIF($BK$10:CD$10,CE$10,$BK89:CD89),ROUNDDOWN(CA89*CC89*1/2,0))</f>
        <v>0</v>
      </c>
      <c r="CF89" s="136">
        <f t="shared" si="19"/>
        <v>0</v>
      </c>
      <c r="CG89" s="137">
        <f t="shared" si="72"/>
        <v>0</v>
      </c>
      <c r="CH89" s="134"/>
      <c r="CI89" s="135">
        <f t="shared" si="73"/>
        <v>0</v>
      </c>
      <c r="CJ89" s="136">
        <f t="shared" si="89"/>
        <v>0</v>
      </c>
      <c r="CK89" s="136">
        <f>IF($Y89-SUMIF($BK$10:CJ$10,CK$10,$BK89:CJ89)&lt;ROUNDDOWN(CG89*CI89*1/2,0),$Y89-SUMIF($BK$10:CJ$10,CK$10,$BK89:CJ89),ROUNDDOWN(CG89*CI89*1/2,0))</f>
        <v>0</v>
      </c>
      <c r="CL89" s="136">
        <f t="shared" si="23"/>
        <v>0</v>
      </c>
      <c r="CM89" s="138">
        <f t="shared" si="74"/>
        <v>0</v>
      </c>
      <c r="CN89" s="134"/>
      <c r="CO89" s="135">
        <f t="shared" si="75"/>
        <v>0</v>
      </c>
      <c r="CP89" s="136">
        <f t="shared" si="90"/>
        <v>0</v>
      </c>
      <c r="CQ89" s="136">
        <f>IF($Y89-SUMIF($BK$10:CP$10,CQ$10,$BK89:CP89)&lt;ROUNDDOWN(CM89*CO89*1/2,0),$Y89-SUMIF($BK$10:CP$10,CQ$10,$BK89:CP89),ROUNDDOWN(CM89*CO89*1/2,0))</f>
        <v>0</v>
      </c>
      <c r="CR89" s="136">
        <f t="shared" si="27"/>
        <v>0</v>
      </c>
      <c r="CS89" s="138">
        <f t="shared" si="76"/>
        <v>0</v>
      </c>
      <c r="CT89" s="134"/>
      <c r="CU89" s="135">
        <f t="shared" si="77"/>
        <v>0</v>
      </c>
      <c r="CV89" s="136">
        <f t="shared" si="91"/>
        <v>0</v>
      </c>
      <c r="CW89" s="136">
        <f>IF($Y89-SUMIF($BK$10:CV$10,CW$10,$BK89:CV89)&lt;ROUNDDOWN(CS89*CU89*1/2,0),$Y89-SUMIF($BK$10:CV$10,CW$10,$BK89:CV89),ROUNDDOWN(CS89*CU89*1/2,0))</f>
        <v>0</v>
      </c>
      <c r="CX89" s="136">
        <f t="shared" si="31"/>
        <v>0</v>
      </c>
      <c r="CY89" s="138">
        <f t="shared" si="78"/>
        <v>0</v>
      </c>
      <c r="CZ89" s="134"/>
      <c r="DA89" s="135">
        <f t="shared" si="79"/>
        <v>0</v>
      </c>
      <c r="DB89" s="136">
        <f t="shared" si="92"/>
        <v>0</v>
      </c>
      <c r="DC89" s="136">
        <f>IF($Y89-SUMIF($BK$10:DB$10,DC$10,$BK89:DB89)&lt;ROUNDDOWN(CY89*DA89*1/2,0),$Y89-SUMIF($BK$10:DB$10,DC$10,$BK89:DB89),ROUNDDOWN(CY89*DA89*1/2,0))</f>
        <v>0</v>
      </c>
      <c r="DD89" s="136">
        <f t="shared" si="35"/>
        <v>0</v>
      </c>
      <c r="DE89" s="138">
        <f t="shared" si="80"/>
        <v>0</v>
      </c>
      <c r="DF89" s="134"/>
      <c r="DG89" s="135">
        <f t="shared" si="81"/>
        <v>0</v>
      </c>
      <c r="DH89" s="136">
        <f t="shared" si="93"/>
        <v>0</v>
      </c>
      <c r="DI89" s="136">
        <f>IF($Y89-SUMIF($BK$10:DH$10,DI$10,$BK89:DH89)&lt;ROUNDDOWN(DE89*DG89*1/2,0),$Y89-SUMIF($BK$10:DH$10,DI$10,$BK89:DH89),ROUNDDOWN(DE89*DG89*1/2,0))</f>
        <v>0</v>
      </c>
      <c r="DJ89" s="136">
        <f t="shared" si="39"/>
        <v>0</v>
      </c>
      <c r="DK89" s="124">
        <f t="shared" si="87"/>
        <v>0</v>
      </c>
      <c r="DL89" s="124">
        <f t="shared" si="60"/>
        <v>0</v>
      </c>
      <c r="DM89" s="229">
        <f t="shared" si="83"/>
        <v>0</v>
      </c>
      <c r="DO89" s="102" t="str">
        <f t="shared" si="49"/>
        <v/>
      </c>
      <c r="DP89" s="88" t="str">
        <f t="shared" si="82"/>
        <v/>
      </c>
      <c r="DQ89" s="103" t="str">
        <f t="shared" si="88"/>
        <v/>
      </c>
    </row>
    <row r="90" spans="1:121" ht="26.25" hidden="1" customHeight="1">
      <c r="A90" s="110">
        <v>79</v>
      </c>
      <c r="B90" s="186"/>
      <c r="C90" s="186"/>
      <c r="D90" s="186"/>
      <c r="E90" s="186"/>
      <c r="F90" s="186"/>
      <c r="G90" s="186"/>
      <c r="H90" s="186"/>
      <c r="I90" s="187"/>
      <c r="J90" s="187"/>
      <c r="K90" s="187"/>
      <c r="L90" s="187"/>
      <c r="M90" s="188"/>
      <c r="N90" s="189"/>
      <c r="O90" s="120"/>
      <c r="P90" s="120"/>
      <c r="Q90" s="121"/>
      <c r="R90" s="121"/>
      <c r="S90" s="261"/>
      <c r="T90" s="122"/>
      <c r="U90" s="120"/>
      <c r="V90" s="123"/>
      <c r="W90" s="124">
        <f t="shared" si="61"/>
        <v>0</v>
      </c>
      <c r="X90" s="125">
        <v>0</v>
      </c>
      <c r="Y90" s="126">
        <f t="shared" si="44"/>
        <v>0</v>
      </c>
      <c r="Z90" s="123"/>
      <c r="AA90" s="140"/>
      <c r="AB90" s="124">
        <f t="shared" si="45"/>
        <v>0</v>
      </c>
      <c r="AC90" s="128"/>
      <c r="AD90" s="129">
        <f t="shared" si="46"/>
        <v>0</v>
      </c>
      <c r="AE90" s="130">
        <f t="shared" si="3"/>
        <v>0</v>
      </c>
      <c r="AF90" s="131"/>
      <c r="AG90" s="131"/>
      <c r="AH90" s="131"/>
      <c r="AI90" s="131"/>
      <c r="AJ90" s="131"/>
      <c r="AK90" s="131"/>
      <c r="AL90" s="123"/>
      <c r="AM90" s="124" cm="1">
        <f t="array" ref="AM90">IFERROR(ROUND(_xlfn.IFS($U90="Ａ重油",AL90*1,$U90="灯油",AL90*0.939,$U90="ＬＰガス",AL90*1.299,$U90="ＬＮＧ",AL90*1.56),1),0)</f>
        <v>0</v>
      </c>
      <c r="AN90" s="123"/>
      <c r="AO90" s="124" cm="1">
        <f t="array" ref="AO90">IFERROR(ROUND(_xlfn.IFS($U90="Ａ重油",AN90*1,$U90="灯油",AN90*0.939,$U90="ＬＰガス",AN90*1.299,$U90="ＬＮＧ",AN90*1.56),1),0)</f>
        <v>0</v>
      </c>
      <c r="AP90" s="123"/>
      <c r="AQ90" s="123"/>
      <c r="AR90" s="132"/>
      <c r="AS90" s="181"/>
      <c r="AT90" s="185"/>
      <c r="AU90" s="239"/>
      <c r="AV90" s="185"/>
      <c r="AW90" s="185"/>
      <c r="AX90" s="239"/>
      <c r="AY90" s="185"/>
      <c r="AZ90" s="239"/>
      <c r="BA90" s="185"/>
      <c r="BB90" s="185"/>
      <c r="BC90" s="239"/>
      <c r="BD90" s="239"/>
      <c r="BE90" s="185"/>
      <c r="BF90" s="185"/>
      <c r="BG90" s="239"/>
      <c r="BH90" s="254"/>
      <c r="BI90" s="133">
        <f t="shared" si="62"/>
        <v>0</v>
      </c>
      <c r="BJ90" s="134"/>
      <c r="BK90" s="135">
        <f t="shared" si="63"/>
        <v>0</v>
      </c>
      <c r="BL90" s="136">
        <f t="shared" si="64"/>
        <v>0</v>
      </c>
      <c r="BM90" s="136">
        <f>IF($Y90-SUMIF($BK$10:BL$10,BM$10,$BK90:BL90)&lt;ROUNDDOWN(BI90*BK90*1/2,0),$Y90-SUMIF($BK$10:BL$10,BM$10,$BK90:BL90),ROUNDDOWN(BI90*BK90*1/2,0))</f>
        <v>0</v>
      </c>
      <c r="BN90" s="136">
        <f t="shared" si="65"/>
        <v>0</v>
      </c>
      <c r="BO90" s="137">
        <f t="shared" si="66"/>
        <v>0</v>
      </c>
      <c r="BP90" s="134"/>
      <c r="BQ90" s="135">
        <f t="shared" si="67"/>
        <v>0</v>
      </c>
      <c r="BR90" s="136">
        <f t="shared" ref="BR90:BR91" si="94">SUM(BS90:BT90)</f>
        <v>0</v>
      </c>
      <c r="BS90" s="136">
        <f>IF($Y90-SUMIF($BK$10:BR$10,BS$10,$BK90:BR90)&lt;ROUNDDOWN(BO90*BQ90*1/2,0),$Y90-SUMIF($BK$10:BR$10,BS$10,$BK90:BR90),ROUNDDOWN(BO90*BQ90*1/2,0))</f>
        <v>0</v>
      </c>
      <c r="BT90" s="136">
        <f t="shared" si="11"/>
        <v>0</v>
      </c>
      <c r="BU90" s="137">
        <f t="shared" si="68"/>
        <v>0</v>
      </c>
      <c r="BV90" s="134"/>
      <c r="BW90" s="135">
        <f t="shared" si="69"/>
        <v>0</v>
      </c>
      <c r="BX90" s="136">
        <f t="shared" ref="BX90:BX91" si="95">SUM(BY90:BZ90)</f>
        <v>0</v>
      </c>
      <c r="BY90" s="136">
        <f>IF($Y90-SUMIF($BK$10:BX$10,BY$10,$BK90:BX90)&lt;ROUNDDOWN(BU90*BW90*1/2,0),$Y90-SUMIF($BK$10:BX$10,BY$10,$BK90:BX90),ROUNDDOWN(BU90*BW90*1/2,0))</f>
        <v>0</v>
      </c>
      <c r="BZ90" s="136">
        <f t="shared" si="15"/>
        <v>0</v>
      </c>
      <c r="CA90" s="137">
        <f t="shared" si="70"/>
        <v>0</v>
      </c>
      <c r="CB90" s="134"/>
      <c r="CC90" s="135">
        <f t="shared" si="71"/>
        <v>0</v>
      </c>
      <c r="CD90" s="136">
        <f t="shared" ref="CD90:CD91" si="96">SUM(CE90:CF90)</f>
        <v>0</v>
      </c>
      <c r="CE90" s="136">
        <f>IF($Y90-SUMIF($BK$10:CD$10,CE$10,$BK90:CD90)&lt;ROUNDDOWN(CA90*CC90*1/2,0),$Y90-SUMIF($BK$10:CD$10,CE$10,$BK90:CD90),ROUNDDOWN(CA90*CC90*1/2,0))</f>
        <v>0</v>
      </c>
      <c r="CF90" s="136">
        <f t="shared" si="19"/>
        <v>0</v>
      </c>
      <c r="CG90" s="137">
        <f t="shared" si="72"/>
        <v>0</v>
      </c>
      <c r="CH90" s="134"/>
      <c r="CI90" s="135">
        <f t="shared" si="73"/>
        <v>0</v>
      </c>
      <c r="CJ90" s="136">
        <f t="shared" ref="CJ90:CJ91" si="97">SUM(CK90:CL90)</f>
        <v>0</v>
      </c>
      <c r="CK90" s="136">
        <f>IF($Y90-SUMIF($BK$10:CJ$10,CK$10,$BK90:CJ90)&lt;ROUNDDOWN(CG90*CI90*1/2,0),$Y90-SUMIF($BK$10:CJ$10,CK$10,$BK90:CJ90),ROUNDDOWN(CG90*CI90*1/2,0))</f>
        <v>0</v>
      </c>
      <c r="CL90" s="136">
        <f t="shared" si="23"/>
        <v>0</v>
      </c>
      <c r="CM90" s="138">
        <f t="shared" si="74"/>
        <v>0</v>
      </c>
      <c r="CN90" s="134"/>
      <c r="CO90" s="135">
        <f t="shared" si="75"/>
        <v>0</v>
      </c>
      <c r="CP90" s="136">
        <f t="shared" ref="CP90:CP91" si="98">SUM(CQ90:CR90)</f>
        <v>0</v>
      </c>
      <c r="CQ90" s="136">
        <f>IF($Y90-SUMIF($BK$10:CP$10,CQ$10,$BK90:CP90)&lt;ROUNDDOWN(CM90*CO90*1/2,0),$Y90-SUMIF($BK$10:CP$10,CQ$10,$BK90:CP90),ROUNDDOWN(CM90*CO90*1/2,0))</f>
        <v>0</v>
      </c>
      <c r="CR90" s="136">
        <f t="shared" si="27"/>
        <v>0</v>
      </c>
      <c r="CS90" s="138">
        <f t="shared" si="76"/>
        <v>0</v>
      </c>
      <c r="CT90" s="134"/>
      <c r="CU90" s="135">
        <f t="shared" si="77"/>
        <v>0</v>
      </c>
      <c r="CV90" s="136">
        <f t="shared" ref="CV90:CV91" si="99">SUM(CW90:CX90)</f>
        <v>0</v>
      </c>
      <c r="CW90" s="136">
        <f>IF($Y90-SUMIF($BK$10:CV$10,CW$10,$BK90:CV90)&lt;ROUNDDOWN(CS90*CU90*1/2,0),$Y90-SUMIF($BK$10:CV$10,CW$10,$BK90:CV90),ROUNDDOWN(CS90*CU90*1/2,0))</f>
        <v>0</v>
      </c>
      <c r="CX90" s="136">
        <f t="shared" si="31"/>
        <v>0</v>
      </c>
      <c r="CY90" s="138">
        <f t="shared" si="78"/>
        <v>0</v>
      </c>
      <c r="CZ90" s="134"/>
      <c r="DA90" s="135">
        <f t="shared" si="79"/>
        <v>0</v>
      </c>
      <c r="DB90" s="136">
        <f t="shared" ref="DB90:DB91" si="100">SUM(DC90:DD90)</f>
        <v>0</v>
      </c>
      <c r="DC90" s="136">
        <f>IF($Y90-SUMIF($BK$10:DB$10,DC$10,$BK90:DB90)&lt;ROUNDDOWN(CY90*DA90*1/2,0),$Y90-SUMIF($BK$10:DB$10,DC$10,$BK90:DB90),ROUNDDOWN(CY90*DA90*1/2,0))</f>
        <v>0</v>
      </c>
      <c r="DD90" s="136">
        <f t="shared" si="35"/>
        <v>0</v>
      </c>
      <c r="DE90" s="138">
        <f t="shared" si="80"/>
        <v>0</v>
      </c>
      <c r="DF90" s="134"/>
      <c r="DG90" s="135">
        <f t="shared" si="81"/>
        <v>0</v>
      </c>
      <c r="DH90" s="136">
        <f t="shared" ref="DH90:DH91" si="101">SUM(DI90:DJ90)</f>
        <v>0</v>
      </c>
      <c r="DI90" s="136">
        <f>IF($Y90-SUMIF($BK$10:DH$10,DI$10,$BK90:DH90)&lt;ROUNDDOWN(DE90*DG90*1/2,0),$Y90-SUMIF($BK$10:DH$10,DI$10,$BK90:DH90),ROUNDDOWN(DE90*DG90*1/2,0))</f>
        <v>0</v>
      </c>
      <c r="DJ90" s="136">
        <f t="shared" si="39"/>
        <v>0</v>
      </c>
      <c r="DK90" s="124">
        <f t="shared" si="87"/>
        <v>0</v>
      </c>
      <c r="DL90" s="124">
        <f t="shared" si="60"/>
        <v>0</v>
      </c>
      <c r="DM90" s="229">
        <f t="shared" si="83"/>
        <v>0</v>
      </c>
      <c r="DO90" s="102" t="str">
        <f t="shared" si="49"/>
        <v/>
      </c>
      <c r="DP90" s="88" t="str">
        <f t="shared" si="82"/>
        <v/>
      </c>
      <c r="DQ90" s="103" t="str">
        <f t="shared" si="88"/>
        <v/>
      </c>
    </row>
    <row r="91" spans="1:121" ht="26.25" hidden="1" customHeight="1" thickBot="1">
      <c r="A91" s="110">
        <v>80</v>
      </c>
      <c r="B91" s="186"/>
      <c r="C91" s="186"/>
      <c r="D91" s="186"/>
      <c r="E91" s="186"/>
      <c r="F91" s="186"/>
      <c r="G91" s="186"/>
      <c r="H91" s="186"/>
      <c r="I91" s="187"/>
      <c r="J91" s="187"/>
      <c r="K91" s="187"/>
      <c r="L91" s="187"/>
      <c r="M91" s="188"/>
      <c r="N91" s="189"/>
      <c r="O91" s="117"/>
      <c r="P91" s="117"/>
      <c r="Q91" s="141"/>
      <c r="R91" s="141"/>
      <c r="S91" s="262"/>
      <c r="T91" s="122"/>
      <c r="U91" s="120"/>
      <c r="V91" s="142"/>
      <c r="W91" s="124">
        <f t="shared" si="61"/>
        <v>0</v>
      </c>
      <c r="X91" s="143">
        <v>0</v>
      </c>
      <c r="Y91" s="144">
        <f t="shared" si="44"/>
        <v>0</v>
      </c>
      <c r="Z91" s="142"/>
      <c r="AA91" s="145"/>
      <c r="AB91" s="146">
        <f t="shared" si="45"/>
        <v>0</v>
      </c>
      <c r="AC91" s="147"/>
      <c r="AD91" s="148">
        <f t="shared" si="46"/>
        <v>0</v>
      </c>
      <c r="AE91" s="130">
        <f t="shared" si="3"/>
        <v>0</v>
      </c>
      <c r="AF91" s="149"/>
      <c r="AG91" s="149"/>
      <c r="AH91" s="149"/>
      <c r="AI91" s="149"/>
      <c r="AJ91" s="149"/>
      <c r="AK91" s="149"/>
      <c r="AL91" s="142"/>
      <c r="AM91" s="124" cm="1">
        <f t="array" ref="AM91">IFERROR(ROUND(_xlfn.IFS($U91="Ａ重油",AL91*1,$U91="灯油",AL91*0.939,$U91="ＬＰガス",AL91*1.299,$U91="ＬＮＧ",AL91*1.56),1),0)</f>
        <v>0</v>
      </c>
      <c r="AN91" s="142"/>
      <c r="AO91" s="124" cm="1">
        <f t="array" ref="AO91">IFERROR(ROUND(_xlfn.IFS($U91="Ａ重油",AN91*1,$U91="灯油",AN91*0.939,$U91="ＬＰガス",AN91*1.299,$U91="ＬＮＧ",AN91*1.56),1),0)</f>
        <v>0</v>
      </c>
      <c r="AP91" s="142"/>
      <c r="AQ91" s="142"/>
      <c r="AR91" s="150"/>
      <c r="AS91" s="182"/>
      <c r="AT91" s="185"/>
      <c r="AU91" s="239"/>
      <c r="AV91" s="185"/>
      <c r="AW91" s="185"/>
      <c r="AX91" s="239"/>
      <c r="AY91" s="185"/>
      <c r="AZ91" s="239"/>
      <c r="BA91" s="185"/>
      <c r="BB91" s="185"/>
      <c r="BC91" s="239"/>
      <c r="BD91" s="239"/>
      <c r="BE91" s="185"/>
      <c r="BF91" s="185"/>
      <c r="BG91" s="239"/>
      <c r="BH91" s="254"/>
      <c r="BI91" s="133">
        <f t="shared" si="62"/>
        <v>0</v>
      </c>
      <c r="BJ91" s="134"/>
      <c r="BK91" s="135">
        <f t="shared" si="63"/>
        <v>0</v>
      </c>
      <c r="BL91" s="136">
        <f t="shared" si="64"/>
        <v>0</v>
      </c>
      <c r="BM91" s="136">
        <f>IF($Y91-SUMIF($BK$10:BL$10,BM$10,$BK91:BL91)&lt;ROUNDDOWN(BI91*BK91*1/2,0),$Y91-SUMIF($BK$10:BL$10,BM$10,$BK91:BL91),ROUNDDOWN(BI91*BK91*1/2,0))</f>
        <v>0</v>
      </c>
      <c r="BN91" s="136">
        <f t="shared" si="65"/>
        <v>0</v>
      </c>
      <c r="BO91" s="137">
        <f t="shared" si="66"/>
        <v>0</v>
      </c>
      <c r="BP91" s="134"/>
      <c r="BQ91" s="135">
        <f t="shared" si="67"/>
        <v>0</v>
      </c>
      <c r="BR91" s="136">
        <f t="shared" si="94"/>
        <v>0</v>
      </c>
      <c r="BS91" s="136">
        <f>IF($Y91-SUMIF($BK$10:BR$10,BS$10,$BK91:BR91)&lt;ROUNDDOWN(BO91*BQ91*1/2,0),$Y91-SUMIF($BK$10:BR$10,BS$10,$BK91:BR91),ROUNDDOWN(BO91*BQ91*1/2,0))</f>
        <v>0</v>
      </c>
      <c r="BT91" s="136">
        <f t="shared" si="11"/>
        <v>0</v>
      </c>
      <c r="BU91" s="137">
        <f t="shared" si="68"/>
        <v>0</v>
      </c>
      <c r="BV91" s="134"/>
      <c r="BW91" s="135">
        <f t="shared" si="69"/>
        <v>0</v>
      </c>
      <c r="BX91" s="136">
        <f t="shared" si="95"/>
        <v>0</v>
      </c>
      <c r="BY91" s="136">
        <f>IF($Y91-SUMIF($BK$10:BX$10,BY$10,$BK91:BX91)&lt;ROUNDDOWN(BU91*BW91*1/2,0),$Y91-SUMIF($BK$10:BX$10,BY$10,$BK91:BX91),ROUNDDOWN(BU91*BW91*1/2,0))</f>
        <v>0</v>
      </c>
      <c r="BZ91" s="136">
        <f t="shared" si="15"/>
        <v>0</v>
      </c>
      <c r="CA91" s="137">
        <f t="shared" si="70"/>
        <v>0</v>
      </c>
      <c r="CB91" s="134"/>
      <c r="CC91" s="135">
        <f t="shared" si="71"/>
        <v>0</v>
      </c>
      <c r="CD91" s="136">
        <f t="shared" si="96"/>
        <v>0</v>
      </c>
      <c r="CE91" s="136">
        <f>IF($Y91-SUMIF($BK$10:CD$10,CE$10,$BK91:CD91)&lt;ROUNDDOWN(CA91*CC91*1/2,0),$Y91-SUMIF($BK$10:CD$10,CE$10,$BK91:CD91),ROUNDDOWN(CA91*CC91*1/2,0))</f>
        <v>0</v>
      </c>
      <c r="CF91" s="136">
        <f t="shared" si="19"/>
        <v>0</v>
      </c>
      <c r="CG91" s="137">
        <f t="shared" si="72"/>
        <v>0</v>
      </c>
      <c r="CH91" s="134"/>
      <c r="CI91" s="135">
        <f t="shared" si="73"/>
        <v>0</v>
      </c>
      <c r="CJ91" s="136">
        <f t="shared" si="97"/>
        <v>0</v>
      </c>
      <c r="CK91" s="136">
        <f>IF($Y91-SUMIF($BK$10:CJ$10,CK$10,$BK91:CJ91)&lt;ROUNDDOWN(CG91*CI91*1/2,0),$Y91-SUMIF($BK$10:CJ$10,CK$10,$BK91:CJ91),ROUNDDOWN(CG91*CI91*1/2,0))</f>
        <v>0</v>
      </c>
      <c r="CL91" s="136">
        <f t="shared" si="23"/>
        <v>0</v>
      </c>
      <c r="CM91" s="138">
        <f t="shared" si="74"/>
        <v>0</v>
      </c>
      <c r="CN91" s="134"/>
      <c r="CO91" s="135">
        <f t="shared" si="75"/>
        <v>0</v>
      </c>
      <c r="CP91" s="136">
        <f t="shared" si="98"/>
        <v>0</v>
      </c>
      <c r="CQ91" s="136">
        <f>IF($Y91-SUMIF($BK$10:CP$10,CQ$10,$BK91:CP91)&lt;ROUNDDOWN(CM91*CO91*1/2,0),$Y91-SUMIF($BK$10:CP$10,CQ$10,$BK91:CP91),ROUNDDOWN(CM91*CO91*1/2,0))</f>
        <v>0</v>
      </c>
      <c r="CR91" s="136">
        <f t="shared" si="27"/>
        <v>0</v>
      </c>
      <c r="CS91" s="138">
        <f t="shared" si="76"/>
        <v>0</v>
      </c>
      <c r="CT91" s="134"/>
      <c r="CU91" s="135">
        <f t="shared" si="77"/>
        <v>0</v>
      </c>
      <c r="CV91" s="136">
        <f t="shared" si="99"/>
        <v>0</v>
      </c>
      <c r="CW91" s="136">
        <f>IF($Y91-SUMIF($BK$10:CV$10,CW$10,$BK91:CV91)&lt;ROUNDDOWN(CS91*CU91*1/2,0),$Y91-SUMIF($BK$10:CV$10,CW$10,$BK91:CV91),ROUNDDOWN(CS91*CU91*1/2,0))</f>
        <v>0</v>
      </c>
      <c r="CX91" s="136">
        <f t="shared" si="31"/>
        <v>0</v>
      </c>
      <c r="CY91" s="138">
        <f t="shared" si="78"/>
        <v>0</v>
      </c>
      <c r="CZ91" s="134"/>
      <c r="DA91" s="135">
        <f t="shared" si="79"/>
        <v>0</v>
      </c>
      <c r="DB91" s="136">
        <f t="shared" si="100"/>
        <v>0</v>
      </c>
      <c r="DC91" s="136">
        <f>IF($Y91-SUMIF($BK$10:DB$10,DC$10,$BK91:DB91)&lt;ROUNDDOWN(CY91*DA91*1/2,0),$Y91-SUMIF($BK$10:DB$10,DC$10,$BK91:DB91),ROUNDDOWN(CY91*DA91*1/2,0))</f>
        <v>0</v>
      </c>
      <c r="DD91" s="136">
        <f t="shared" si="35"/>
        <v>0</v>
      </c>
      <c r="DE91" s="138">
        <f t="shared" si="80"/>
        <v>0</v>
      </c>
      <c r="DF91" s="134"/>
      <c r="DG91" s="135">
        <f t="shared" si="81"/>
        <v>0</v>
      </c>
      <c r="DH91" s="136">
        <f t="shared" si="101"/>
        <v>0</v>
      </c>
      <c r="DI91" s="136">
        <f>IF($Y91-SUMIF($BK$10:DH$10,DI$10,$BK91:DH91)&lt;ROUNDDOWN(DE91*DG91*1/2,0),$Y91-SUMIF($BK$10:DH$10,DI$10,$BK91:DH91),ROUNDDOWN(DE91*DG91*1/2,0))</f>
        <v>0</v>
      </c>
      <c r="DJ91" s="136">
        <f t="shared" si="39"/>
        <v>0</v>
      </c>
      <c r="DK91" s="124">
        <f t="shared" si="87"/>
        <v>0</v>
      </c>
      <c r="DL91" s="124">
        <f t="shared" si="60"/>
        <v>0</v>
      </c>
      <c r="DM91" s="229">
        <f t="shared" si="83"/>
        <v>0</v>
      </c>
      <c r="DO91" s="106" t="str">
        <f t="shared" si="49"/>
        <v/>
      </c>
      <c r="DP91" s="107" t="str">
        <f t="shared" si="82"/>
        <v/>
      </c>
      <c r="DQ91" s="108" t="str">
        <f>IF($AN91&lt;=$AL91*0.85,"","XXX")</f>
        <v/>
      </c>
    </row>
    <row r="92" spans="1:121" ht="26.25" customHeight="1" thickBot="1">
      <c r="A92" s="110"/>
      <c r="B92" s="151" t="s">
        <v>62</v>
      </c>
      <c r="C92" s="152"/>
      <c r="D92" s="152"/>
      <c r="E92" s="152"/>
      <c r="F92" s="152"/>
      <c r="G92" s="152"/>
      <c r="H92" s="152"/>
      <c r="I92" s="153"/>
      <c r="J92" s="153"/>
      <c r="K92" s="153"/>
      <c r="L92" s="153"/>
      <c r="M92" s="154"/>
      <c r="N92" s="155"/>
      <c r="O92" s="156">
        <f>_xlfn.MAXIFS($O$12:$O$91,$V$12:$V$91,"&gt;0")</f>
        <v>3</v>
      </c>
      <c r="P92" s="156"/>
      <c r="Q92" s="152"/>
      <c r="R92" s="152"/>
      <c r="S92" s="263">
        <f>COUNTA(S12:S91)</f>
        <v>1</v>
      </c>
      <c r="T92" s="157"/>
      <c r="U92" s="156"/>
      <c r="V92" s="158">
        <f>SUM(V12:V91)</f>
        <v>71200</v>
      </c>
      <c r="W92" s="159">
        <f t="shared" ref="W92:Z92" si="102">SUM(W12:W91)</f>
        <v>1751200</v>
      </c>
      <c r="X92" s="159">
        <f t="shared" si="102"/>
        <v>0</v>
      </c>
      <c r="Y92" s="160">
        <f t="shared" si="102"/>
        <v>1751200</v>
      </c>
      <c r="Z92" s="158">
        <f t="shared" si="102"/>
        <v>900000</v>
      </c>
      <c r="AA92" s="161"/>
      <c r="AB92" s="162">
        <f>SUM(AB12:AB91)</f>
        <v>851200</v>
      </c>
      <c r="AC92" s="163"/>
      <c r="AD92" s="164">
        <f>SUM(AD12:AD91)</f>
        <v>1751200</v>
      </c>
      <c r="AE92" s="165">
        <f t="shared" ref="AE92:AO92" si="103">SUM(AE12:AE91)</f>
        <v>1751200</v>
      </c>
      <c r="AF92" s="166">
        <f>SUM(AF12:AF91)</f>
        <v>101</v>
      </c>
      <c r="AG92" s="167">
        <f t="shared" si="103"/>
        <v>101</v>
      </c>
      <c r="AH92" s="166">
        <f t="shared" si="103"/>
        <v>33</v>
      </c>
      <c r="AI92" s="167">
        <f t="shared" si="103"/>
        <v>53</v>
      </c>
      <c r="AJ92" s="166">
        <f t="shared" si="103"/>
        <v>15</v>
      </c>
      <c r="AK92" s="167">
        <f t="shared" si="103"/>
        <v>0</v>
      </c>
      <c r="AL92" s="168">
        <f t="shared" si="103"/>
        <v>66300</v>
      </c>
      <c r="AM92" s="168">
        <f t="shared" si="103"/>
        <v>74660</v>
      </c>
      <c r="AN92" s="158">
        <f t="shared" si="103"/>
        <v>55400</v>
      </c>
      <c r="AO92" s="159">
        <f t="shared" si="103"/>
        <v>62356.5</v>
      </c>
      <c r="AP92" s="168"/>
      <c r="AQ92" s="168">
        <f t="shared" ref="AQ92:BN92" si="104">SUM(AQ12:AQ91)</f>
        <v>30000</v>
      </c>
      <c r="AR92" s="168">
        <f t="shared" si="104"/>
        <v>39000</v>
      </c>
      <c r="AS92" s="158"/>
      <c r="AT92" s="240">
        <f>SUM(AT13:AT91)</f>
        <v>2</v>
      </c>
      <c r="AU92" s="241">
        <f>SUM(AU13:AU91)</f>
        <v>53</v>
      </c>
      <c r="AV92" s="240">
        <f>SUM(AV13:AV91)</f>
        <v>0</v>
      </c>
      <c r="AW92" s="242"/>
      <c r="AX92" s="241">
        <f t="shared" ref="AX92:BG92" si="105">SUM(AX13:AX91)</f>
        <v>0</v>
      </c>
      <c r="AY92" s="240">
        <f t="shared" si="105"/>
        <v>0</v>
      </c>
      <c r="AZ92" s="240">
        <f t="shared" si="105"/>
        <v>0</v>
      </c>
      <c r="BA92" s="241">
        <f t="shared" si="105"/>
        <v>2</v>
      </c>
      <c r="BB92" s="242"/>
      <c r="BC92" s="240">
        <f t="shared" si="105"/>
        <v>23</v>
      </c>
      <c r="BD92" s="243"/>
      <c r="BE92" s="240">
        <f t="shared" si="105"/>
        <v>3</v>
      </c>
      <c r="BF92" s="242"/>
      <c r="BG92" s="241">
        <f t="shared" si="105"/>
        <v>23</v>
      </c>
      <c r="BH92" s="253">
        <f>SUM(BH12:BH91)</f>
        <v>500</v>
      </c>
      <c r="BI92" s="169"/>
      <c r="BJ92" s="158">
        <f>SUM(BJ12:BJ91)</f>
        <v>0</v>
      </c>
      <c r="BK92" s="170">
        <f t="shared" si="104"/>
        <v>0</v>
      </c>
      <c r="BL92" s="158">
        <f t="shared" si="104"/>
        <v>0</v>
      </c>
      <c r="BM92" s="158">
        <f t="shared" si="104"/>
        <v>0</v>
      </c>
      <c r="BN92" s="158">
        <f t="shared" si="104"/>
        <v>0</v>
      </c>
      <c r="BO92" s="171"/>
      <c r="BP92" s="170">
        <f t="shared" ref="BP92:BT92" si="106">SUM(BP12:BP91)</f>
        <v>0</v>
      </c>
      <c r="BQ92" s="170">
        <f t="shared" si="106"/>
        <v>0</v>
      </c>
      <c r="BR92" s="158">
        <f t="shared" si="106"/>
        <v>0</v>
      </c>
      <c r="BS92" s="158">
        <f t="shared" si="106"/>
        <v>0</v>
      </c>
      <c r="BT92" s="158">
        <f t="shared" si="106"/>
        <v>0</v>
      </c>
      <c r="BU92" s="171"/>
      <c r="BV92" s="170">
        <f t="shared" ref="BV92:BZ92" si="107">SUM(BV12:BV91)</f>
        <v>0</v>
      </c>
      <c r="BW92" s="170">
        <f t="shared" si="107"/>
        <v>0</v>
      </c>
      <c r="BX92" s="158">
        <f t="shared" si="107"/>
        <v>0</v>
      </c>
      <c r="BY92" s="158">
        <f t="shared" si="107"/>
        <v>0</v>
      </c>
      <c r="BZ92" s="158">
        <f t="shared" si="107"/>
        <v>0</v>
      </c>
      <c r="CA92" s="171"/>
      <c r="CB92" s="170">
        <f t="shared" ref="CB92:CF92" si="108">SUM(CB12:CB91)</f>
        <v>0</v>
      </c>
      <c r="CC92" s="170">
        <f t="shared" si="108"/>
        <v>0</v>
      </c>
      <c r="CD92" s="158">
        <f t="shared" si="108"/>
        <v>0</v>
      </c>
      <c r="CE92" s="158">
        <f t="shared" si="108"/>
        <v>0</v>
      </c>
      <c r="CF92" s="158">
        <f t="shared" si="108"/>
        <v>0</v>
      </c>
      <c r="CG92" s="171"/>
      <c r="CH92" s="170">
        <f t="shared" ref="CH92:CL92" si="109">SUM(CH12:CH91)</f>
        <v>0</v>
      </c>
      <c r="CI92" s="170">
        <f t="shared" si="109"/>
        <v>0</v>
      </c>
      <c r="CJ92" s="158">
        <f t="shared" si="109"/>
        <v>0</v>
      </c>
      <c r="CK92" s="158">
        <f t="shared" si="109"/>
        <v>0</v>
      </c>
      <c r="CL92" s="158">
        <f t="shared" si="109"/>
        <v>0</v>
      </c>
      <c r="CM92" s="171"/>
      <c r="CN92" s="170">
        <f t="shared" ref="CN92:CR92" si="110">SUM(CN12:CN91)</f>
        <v>0</v>
      </c>
      <c r="CO92" s="170">
        <f t="shared" si="110"/>
        <v>0</v>
      </c>
      <c r="CP92" s="158">
        <f t="shared" si="110"/>
        <v>0</v>
      </c>
      <c r="CQ92" s="158">
        <f t="shared" si="110"/>
        <v>0</v>
      </c>
      <c r="CR92" s="158">
        <f t="shared" si="110"/>
        <v>0</v>
      </c>
      <c r="CS92" s="171"/>
      <c r="CT92" s="170">
        <f t="shared" ref="CT92:CX92" si="111">SUM(CT12:CT91)</f>
        <v>0</v>
      </c>
      <c r="CU92" s="170">
        <f t="shared" si="111"/>
        <v>0</v>
      </c>
      <c r="CV92" s="158">
        <f t="shared" si="111"/>
        <v>0</v>
      </c>
      <c r="CW92" s="158">
        <f t="shared" si="111"/>
        <v>0</v>
      </c>
      <c r="CX92" s="158">
        <f t="shared" si="111"/>
        <v>0</v>
      </c>
      <c r="CY92" s="171"/>
      <c r="CZ92" s="170">
        <f t="shared" ref="CZ92:DD92" si="112">SUM(CZ12:CZ91)</f>
        <v>0</v>
      </c>
      <c r="DA92" s="170">
        <f t="shared" si="112"/>
        <v>0</v>
      </c>
      <c r="DB92" s="158">
        <f t="shared" si="112"/>
        <v>0</v>
      </c>
      <c r="DC92" s="158">
        <f t="shared" si="112"/>
        <v>0</v>
      </c>
      <c r="DD92" s="158">
        <f t="shared" si="112"/>
        <v>0</v>
      </c>
      <c r="DE92" s="171"/>
      <c r="DF92" s="170">
        <f t="shared" ref="DF92:DM92" si="113">SUM(DF12:DF91)</f>
        <v>0</v>
      </c>
      <c r="DG92" s="170">
        <f t="shared" si="113"/>
        <v>0</v>
      </c>
      <c r="DH92" s="158">
        <f t="shared" si="113"/>
        <v>0</v>
      </c>
      <c r="DI92" s="158">
        <f t="shared" si="113"/>
        <v>0</v>
      </c>
      <c r="DJ92" s="158">
        <f t="shared" si="113"/>
        <v>0</v>
      </c>
      <c r="DK92" s="172">
        <f t="shared" si="113"/>
        <v>0</v>
      </c>
      <c r="DL92" s="172">
        <f t="shared" si="113"/>
        <v>900000</v>
      </c>
      <c r="DM92" s="172">
        <f t="shared" si="113"/>
        <v>0</v>
      </c>
      <c r="DO92" s="106" t="str">
        <f t="shared" si="49"/>
        <v/>
      </c>
      <c r="DP92" s="107" t="str">
        <f t="shared" si="82"/>
        <v/>
      </c>
      <c r="DQ92" s="108" t="str">
        <f>IF($AN92&lt;=$AL92*0.85,"","XXX")</f>
        <v/>
      </c>
    </row>
    <row r="93" spans="1:121" ht="28.5" customHeight="1">
      <c r="A93" s="110"/>
      <c r="B93" s="110"/>
      <c r="C93" s="110"/>
      <c r="D93" s="110"/>
      <c r="E93" s="110"/>
      <c r="F93" s="110"/>
      <c r="G93" s="110"/>
      <c r="H93" s="110"/>
      <c r="I93" s="110"/>
      <c r="J93" s="110"/>
      <c r="K93" s="110"/>
      <c r="L93" s="110"/>
      <c r="M93" s="110"/>
      <c r="N93" s="110"/>
      <c r="O93" s="110"/>
      <c r="P93" s="110"/>
      <c r="Q93" s="110"/>
      <c r="R93" s="173"/>
      <c r="T93" s="110"/>
      <c r="U93" s="110"/>
      <c r="V93" s="110"/>
      <c r="W93" s="110"/>
      <c r="X93" s="110"/>
      <c r="Y93" s="110"/>
      <c r="Z93" s="110"/>
      <c r="AA93" s="110"/>
      <c r="AB93" s="110"/>
      <c r="AC93" s="110"/>
      <c r="AD93" s="110"/>
      <c r="AE93" s="110"/>
      <c r="AF93" s="347" t="s">
        <v>63</v>
      </c>
      <c r="AG93" s="348"/>
      <c r="AH93" s="348"/>
      <c r="AI93" s="348"/>
      <c r="AJ93" s="348"/>
      <c r="AK93" s="349"/>
      <c r="AL93" s="174">
        <f>IF(AF92=0,0,AM92/$AF92*0.1)*100</f>
        <v>7392.0792079207931</v>
      </c>
      <c r="AM93" s="175">
        <f>IF(AG92=0,0,AO92/$AG92*0.1)*100</f>
        <v>6173.91089108911</v>
      </c>
      <c r="AN93" s="110"/>
      <c r="AO93" s="176"/>
      <c r="AP93" s="177" t="s">
        <v>64</v>
      </c>
      <c r="AQ93" s="178">
        <f>AQ92/AM92</f>
        <v>0.40182159121350119</v>
      </c>
      <c r="AR93" s="178">
        <f>AR92/AO92</f>
        <v>0.62543600105843011</v>
      </c>
      <c r="AS93" s="179"/>
      <c r="AT93" s="246" t="s">
        <v>118</v>
      </c>
      <c r="AU93" s="247">
        <f>AU92/AG92</f>
        <v>0.52475247524752477</v>
      </c>
      <c r="AV93" s="246"/>
      <c r="AW93" s="246" t="s">
        <v>119</v>
      </c>
      <c r="AX93" s="247">
        <f>(AU92+AX92)/AG92</f>
        <v>0.52475247524752477</v>
      </c>
      <c r="AY93" s="246" t="s">
        <v>118</v>
      </c>
      <c r="AZ93" s="247">
        <f>AZ92/AG92</f>
        <v>0</v>
      </c>
      <c r="BA93" s="246"/>
      <c r="BB93" s="246" t="s">
        <v>119</v>
      </c>
      <c r="BC93" s="247">
        <f>(AZ92+BC92)/AG92</f>
        <v>0.22772277227722773</v>
      </c>
      <c r="BD93" s="248"/>
      <c r="BE93" s="179"/>
      <c r="BF93" s="179"/>
      <c r="BG93" s="248"/>
      <c r="BH93" s="110"/>
      <c r="BI93" s="110"/>
      <c r="BJ93" s="110"/>
      <c r="BK93" s="110"/>
      <c r="BL93" s="110"/>
      <c r="BM93" s="110"/>
      <c r="BN93" s="110"/>
      <c r="BO93" s="110"/>
      <c r="BP93" s="110"/>
      <c r="BQ93" s="110"/>
      <c r="BR93" s="110"/>
      <c r="BS93" s="110"/>
      <c r="BT93" s="110"/>
      <c r="BU93" s="110"/>
      <c r="BV93" s="110"/>
      <c r="BW93" s="110"/>
      <c r="BX93" s="110"/>
      <c r="BY93" s="110"/>
      <c r="BZ93" s="110"/>
      <c r="CA93" s="110"/>
      <c r="CB93" s="110"/>
      <c r="CC93" s="110"/>
      <c r="CD93" s="110"/>
      <c r="CE93" s="110"/>
      <c r="CF93" s="110"/>
      <c r="CG93" s="110"/>
      <c r="CH93" s="110"/>
      <c r="CI93" s="110"/>
      <c r="CJ93" s="110"/>
      <c r="CK93" s="110"/>
      <c r="CL93" s="110"/>
      <c r="CM93" s="110"/>
      <c r="CN93" s="110"/>
      <c r="CO93" s="110"/>
      <c r="CP93" s="110"/>
      <c r="CQ93" s="110"/>
      <c r="CR93" s="110"/>
      <c r="CS93" s="110"/>
      <c r="CT93" s="110"/>
      <c r="CU93" s="110"/>
      <c r="CV93" s="110"/>
      <c r="CW93" s="110"/>
      <c r="CX93" s="110"/>
      <c r="CY93" s="110"/>
      <c r="CZ93" s="110"/>
      <c r="DA93" s="110"/>
      <c r="DB93" s="110"/>
      <c r="DC93" s="110"/>
      <c r="DD93" s="110"/>
      <c r="DE93" s="110"/>
      <c r="DF93" s="110"/>
      <c r="DG93" s="110"/>
      <c r="DH93" s="110"/>
      <c r="DI93" s="110"/>
      <c r="DJ93" s="110"/>
      <c r="DK93" s="110"/>
      <c r="DL93" s="110"/>
    </row>
    <row r="95" spans="1:121" ht="19.5" customHeight="1">
      <c r="B95" s="56" t="s">
        <v>65</v>
      </c>
      <c r="D95" s="56"/>
      <c r="E95" s="56"/>
      <c r="T95" s="17"/>
      <c r="U95" s="341" t="s">
        <v>66</v>
      </c>
      <c r="V95" s="342"/>
      <c r="W95" s="18"/>
      <c r="X95" s="19"/>
      <c r="Z95" s="32"/>
      <c r="AA95" s="85" t="s">
        <v>67</v>
      </c>
      <c r="AB95" s="33"/>
      <c r="AC95" s="33"/>
      <c r="AD95" s="34"/>
      <c r="AF95" s="47"/>
      <c r="AG95" s="199" t="s">
        <v>68</v>
      </c>
      <c r="AH95" s="199"/>
      <c r="AI95" s="199"/>
      <c r="AJ95" s="200"/>
      <c r="AM95" s="12"/>
      <c r="AN95" s="12"/>
      <c r="AO95" s="12"/>
      <c r="AP95" s="12"/>
      <c r="AQ95" s="12"/>
      <c r="AR95" s="12"/>
      <c r="AS95" s="12"/>
      <c r="BH95" s="12"/>
      <c r="BI95" s="12"/>
      <c r="BJ95" s="84"/>
      <c r="BK95" s="343" t="s">
        <v>69</v>
      </c>
      <c r="BL95" s="344"/>
      <c r="BM95" s="345"/>
      <c r="BN95" s="346"/>
      <c r="BO95" s="12"/>
      <c r="BP95" s="84"/>
      <c r="BQ95" s="343" t="s">
        <v>70</v>
      </c>
      <c r="BR95" s="344"/>
      <c r="BS95" s="345"/>
      <c r="BT95" s="346"/>
      <c r="BU95" s="12"/>
      <c r="BV95" s="84"/>
      <c r="BW95" s="343" t="s">
        <v>71</v>
      </c>
      <c r="BX95" s="344"/>
      <c r="BY95" s="345"/>
      <c r="BZ95" s="346"/>
      <c r="CA95" s="12"/>
      <c r="CB95" s="84"/>
      <c r="CC95" s="343" t="s">
        <v>72</v>
      </c>
      <c r="CD95" s="344"/>
      <c r="CE95" s="345"/>
      <c r="CF95" s="346"/>
      <c r="CG95" s="12"/>
      <c r="CH95" s="84"/>
      <c r="CI95" s="343" t="s">
        <v>73</v>
      </c>
      <c r="CJ95" s="344"/>
      <c r="CK95" s="345"/>
      <c r="CL95" s="346"/>
      <c r="CM95" s="12"/>
      <c r="CN95" s="84"/>
      <c r="CO95" s="343" t="s">
        <v>74</v>
      </c>
      <c r="CP95" s="344"/>
      <c r="CQ95" s="345"/>
      <c r="CR95" s="346"/>
      <c r="CS95" s="12"/>
      <c r="CT95" s="84"/>
      <c r="CU95" s="343" t="s">
        <v>75</v>
      </c>
      <c r="CV95" s="344"/>
      <c r="CW95" s="345"/>
      <c r="CX95" s="346"/>
      <c r="CY95" s="12"/>
      <c r="CZ95" s="84"/>
      <c r="DA95" s="343" t="s">
        <v>76</v>
      </c>
      <c r="DB95" s="344"/>
      <c r="DC95" s="345"/>
      <c r="DD95" s="346"/>
      <c r="DE95" s="12"/>
      <c r="DF95" s="84"/>
      <c r="DG95" s="343" t="s">
        <v>77</v>
      </c>
      <c r="DH95" s="344"/>
      <c r="DI95" s="345"/>
      <c r="DJ95" s="346"/>
    </row>
    <row r="96" spans="1:121" ht="19.5" customHeight="1">
      <c r="B96" s="56" t="s">
        <v>78</v>
      </c>
      <c r="C96" s="56"/>
      <c r="D96" s="56"/>
      <c r="E96" s="56"/>
      <c r="T96" s="20"/>
      <c r="U96" s="21" t="s">
        <v>79</v>
      </c>
      <c r="V96" s="21" t="s">
        <v>80</v>
      </c>
      <c r="W96" s="21" t="s">
        <v>12</v>
      </c>
      <c r="X96" s="22" t="s">
        <v>13</v>
      </c>
      <c r="Z96" s="35"/>
      <c r="AA96" s="36" t="s">
        <v>79</v>
      </c>
      <c r="AB96" s="36" t="s">
        <v>80</v>
      </c>
      <c r="AC96" s="36" t="s">
        <v>12</v>
      </c>
      <c r="AD96" s="37" t="s">
        <v>13</v>
      </c>
      <c r="AF96" s="48" t="s">
        <v>79</v>
      </c>
      <c r="AG96" s="209" t="s">
        <v>80</v>
      </c>
      <c r="AH96" s="209" t="s">
        <v>84</v>
      </c>
      <c r="AI96" s="209" t="s">
        <v>97</v>
      </c>
      <c r="AJ96" s="49" t="s">
        <v>121</v>
      </c>
      <c r="AM96" s="12"/>
      <c r="AN96" s="12"/>
      <c r="AO96" s="12"/>
      <c r="AP96" s="12"/>
      <c r="AQ96" s="12"/>
      <c r="AR96" s="12"/>
      <c r="AS96" s="12"/>
      <c r="BH96" s="12"/>
      <c r="BI96" s="12"/>
      <c r="BJ96" s="76"/>
      <c r="BK96" s="354" t="s">
        <v>82</v>
      </c>
      <c r="BL96" s="354"/>
      <c r="BM96" s="355"/>
      <c r="BN96" s="356"/>
      <c r="BO96" s="12"/>
      <c r="BP96" s="76"/>
      <c r="BQ96" s="354" t="s">
        <v>82</v>
      </c>
      <c r="BR96" s="354"/>
      <c r="BS96" s="355"/>
      <c r="BT96" s="356"/>
      <c r="BU96" s="12"/>
      <c r="BV96" s="76"/>
      <c r="BW96" s="354" t="s">
        <v>82</v>
      </c>
      <c r="BX96" s="354"/>
      <c r="BY96" s="355"/>
      <c r="BZ96" s="356"/>
      <c r="CA96" s="12"/>
      <c r="CB96" s="76"/>
      <c r="CC96" s="354" t="s">
        <v>82</v>
      </c>
      <c r="CD96" s="354"/>
      <c r="CE96" s="355"/>
      <c r="CF96" s="356"/>
      <c r="CG96" s="12"/>
      <c r="CH96" s="76"/>
      <c r="CI96" s="354" t="s">
        <v>82</v>
      </c>
      <c r="CJ96" s="354"/>
      <c r="CK96" s="355"/>
      <c r="CL96" s="356"/>
      <c r="CM96" s="12"/>
      <c r="CN96" s="76"/>
      <c r="CO96" s="354" t="s">
        <v>82</v>
      </c>
      <c r="CP96" s="354"/>
      <c r="CQ96" s="355"/>
      <c r="CR96" s="356"/>
      <c r="CS96" s="12"/>
      <c r="CT96" s="76"/>
      <c r="CU96" s="354" t="s">
        <v>82</v>
      </c>
      <c r="CV96" s="354"/>
      <c r="CW96" s="355"/>
      <c r="CX96" s="356"/>
      <c r="CY96" s="12"/>
      <c r="CZ96" s="76"/>
      <c r="DA96" s="357" t="s">
        <v>82</v>
      </c>
      <c r="DB96" s="354"/>
      <c r="DC96" s="355"/>
      <c r="DD96" s="356"/>
      <c r="DE96" s="12"/>
      <c r="DF96" s="76"/>
      <c r="DG96" s="357" t="s">
        <v>82</v>
      </c>
      <c r="DH96" s="354"/>
      <c r="DI96" s="355"/>
      <c r="DJ96" s="356"/>
    </row>
    <row r="97" spans="2:114" ht="19.5" customHeight="1">
      <c r="B97" s="56" t="s">
        <v>83</v>
      </c>
      <c r="C97" s="56"/>
      <c r="D97" s="56"/>
      <c r="E97" s="56"/>
      <c r="T97" s="23">
        <v>1.1499999999999999</v>
      </c>
      <c r="U97" s="24">
        <f>SUMIFS($W$12:$W$91,$U$12:$U$91,$U$96,$T$12:$T$91,$T$97)</f>
        <v>0</v>
      </c>
      <c r="V97" s="24">
        <f>SUMIFS($W$12:$W$91,$U$12:$U$91,$V$96,$T$12:$T$91,$T$97)</f>
        <v>0</v>
      </c>
      <c r="W97" s="24">
        <f>SUMIFS($W$12:$W$91,$U$12:$U$91,$W$96,$T$12:$T$91,$T$97)</f>
        <v>0</v>
      </c>
      <c r="X97" s="25">
        <f>SUMIFS($W$12:$W$91,$U$12:$U$91,$X$96,$T$12:$T$91,$T$97)</f>
        <v>0</v>
      </c>
      <c r="Z97" s="38">
        <v>1.1499999999999999</v>
      </c>
      <c r="AA97" s="39">
        <f>SUMIFS($V$12:$V$91,$U$12:$U$91,$U$96,$T$12:$T$91,$T$97)</f>
        <v>0</v>
      </c>
      <c r="AB97" s="39">
        <f>SUMIFS($V$12:$V$91,$U$12:$U$91,$V$96,$T$12:$T$91,$T$97)</f>
        <v>0</v>
      </c>
      <c r="AC97" s="39">
        <f>SUMIFS($V$12:$V$91,$U$12:$U$91,$W$96,$T$12:$T$91,$T$97)</f>
        <v>0</v>
      </c>
      <c r="AD97" s="40">
        <f>SUMIFS($V$12:$V$91,$U$12:$U$91,$X$96,$T$12:$T$91,$T$97)</f>
        <v>0</v>
      </c>
      <c r="AF97" s="6">
        <f>SUMIFS($AL$12:$AL$91,$U$12:$U$91,$U$96)</f>
        <v>26300</v>
      </c>
      <c r="AG97" s="7">
        <f>SUMIFS($AL$12:$AL$91,$U$12:$U$91,$V$96)</f>
        <v>10000</v>
      </c>
      <c r="AH97" s="7">
        <f>SUMIFS($AL$12:$AL$91,$U$12:$U$91,$W$96)</f>
        <v>30000</v>
      </c>
      <c r="AI97" s="7">
        <f>SUMIFS($AL$12:$AL$91,$U$12:$U$91,$X$96)</f>
        <v>0</v>
      </c>
      <c r="AJ97" s="210">
        <f>SUM(AF97:AI97)</f>
        <v>66300</v>
      </c>
      <c r="AK97" s="8"/>
      <c r="AL97" s="8"/>
      <c r="AR97" s="13"/>
      <c r="AS97" s="13"/>
      <c r="BH97" s="255"/>
      <c r="BI97" s="13"/>
      <c r="BJ97" s="76"/>
      <c r="BK97" s="77" t="s">
        <v>79</v>
      </c>
      <c r="BL97" s="77" t="s">
        <v>80</v>
      </c>
      <c r="BM97" s="77" t="s">
        <v>12</v>
      </c>
      <c r="BN97" s="78" t="s">
        <v>13</v>
      </c>
      <c r="BO97" s="13"/>
      <c r="BP97" s="76"/>
      <c r="BQ97" s="77" t="s">
        <v>79</v>
      </c>
      <c r="BR97" s="77" t="s">
        <v>80</v>
      </c>
      <c r="BS97" s="77" t="s">
        <v>84</v>
      </c>
      <c r="BT97" s="78" t="s">
        <v>13</v>
      </c>
      <c r="BU97" s="13"/>
      <c r="BV97" s="76"/>
      <c r="BW97" s="77" t="s">
        <v>79</v>
      </c>
      <c r="BX97" s="77" t="s">
        <v>80</v>
      </c>
      <c r="BY97" s="77" t="s">
        <v>84</v>
      </c>
      <c r="BZ97" s="78" t="s">
        <v>13</v>
      </c>
      <c r="CA97" s="13"/>
      <c r="CB97" s="76"/>
      <c r="CC97" s="77" t="s">
        <v>79</v>
      </c>
      <c r="CD97" s="77" t="s">
        <v>80</v>
      </c>
      <c r="CE97" s="77" t="s">
        <v>84</v>
      </c>
      <c r="CF97" s="78" t="s">
        <v>13</v>
      </c>
      <c r="CG97" s="13"/>
      <c r="CH97" s="76"/>
      <c r="CI97" s="77" t="s">
        <v>79</v>
      </c>
      <c r="CJ97" s="77" t="s">
        <v>80</v>
      </c>
      <c r="CK97" s="77" t="s">
        <v>84</v>
      </c>
      <c r="CL97" s="78" t="s">
        <v>13</v>
      </c>
      <c r="CM97" s="13"/>
      <c r="CN97" s="76"/>
      <c r="CO97" s="77" t="s">
        <v>79</v>
      </c>
      <c r="CP97" s="77" t="s">
        <v>80</v>
      </c>
      <c r="CQ97" s="77" t="s">
        <v>84</v>
      </c>
      <c r="CR97" s="78" t="s">
        <v>13</v>
      </c>
      <c r="CS97" s="13"/>
      <c r="CT97" s="76"/>
      <c r="CU97" s="77" t="s">
        <v>79</v>
      </c>
      <c r="CV97" s="77" t="s">
        <v>80</v>
      </c>
      <c r="CW97" s="77" t="s">
        <v>84</v>
      </c>
      <c r="CX97" s="78" t="s">
        <v>13</v>
      </c>
      <c r="CY97" s="13"/>
      <c r="CZ97" s="76"/>
      <c r="DA97" s="77" t="s">
        <v>79</v>
      </c>
      <c r="DB97" s="77" t="s">
        <v>80</v>
      </c>
      <c r="DC97" s="77" t="s">
        <v>84</v>
      </c>
      <c r="DD97" s="78" t="s">
        <v>13</v>
      </c>
      <c r="DE97" s="13"/>
      <c r="DF97" s="76"/>
      <c r="DG97" s="77" t="s">
        <v>79</v>
      </c>
      <c r="DH97" s="77" t="s">
        <v>80</v>
      </c>
      <c r="DI97" s="77" t="s">
        <v>84</v>
      </c>
      <c r="DJ97" s="78" t="s">
        <v>13</v>
      </c>
    </row>
    <row r="98" spans="2:114" ht="19.5" customHeight="1">
      <c r="B98" s="56" t="s">
        <v>149</v>
      </c>
      <c r="C98" s="56"/>
      <c r="D98" s="56"/>
      <c r="E98" s="56"/>
      <c r="T98" s="23">
        <v>1.3</v>
      </c>
      <c r="U98" s="24">
        <f>SUMIFS($W$12:$W$91,$U$12:$U$91,$U$96,$T$12:$T$91,$T$98)</f>
        <v>141000</v>
      </c>
      <c r="V98" s="24">
        <f>SUMIFS($W$12:$W$91,$U$12:$U$91,$V$96,$T$12:$T$91,$T$98)</f>
        <v>149500</v>
      </c>
      <c r="W98" s="24">
        <f>SUMIFS($W$12:$W$91,$U$12:$U$91,$W$96,$T$12:$T$91,$T$98)</f>
        <v>0</v>
      </c>
      <c r="X98" s="25">
        <f>SUMIFS($W$12:$W$91,$U$12:$U$91,$X$96,$T$12:$T$91,$T$98)</f>
        <v>0</v>
      </c>
      <c r="Z98" s="38">
        <v>1.3</v>
      </c>
      <c r="AA98" s="39">
        <f>SUMIFS($V$12:$V$91,$U$12:$U$91,$U$96,$T$12:$T$91,$T$98)</f>
        <v>10000</v>
      </c>
      <c r="AB98" s="39">
        <f>SUMIFS($V$12:$V$91,$U$12:$U$91,$V$96,$T$12:$T$91,$T$98)</f>
        <v>10000</v>
      </c>
      <c r="AC98" s="39">
        <f>SUMIFS($V$12:$V$91,$U$12:$U$91,$W$96,$T$12:$T$91,$T$98)</f>
        <v>0</v>
      </c>
      <c r="AD98" s="40">
        <f>SUMIFS($V$12:$V$91,$U$12:$U$91,$X$96,$T$12:$T$91,$T$98)</f>
        <v>0</v>
      </c>
      <c r="AF98" s="8"/>
      <c r="AR98" s="13"/>
      <c r="AS98" s="13"/>
      <c r="BH98" s="255"/>
      <c r="BI98" s="13"/>
      <c r="BJ98" s="79">
        <v>1.1499999999999999</v>
      </c>
      <c r="BK98" s="77">
        <f>COUNTIFS(BL12:BL91,"&lt;&gt;0",$U$12:$U$91,$BK$97,$T$12:$T$91,$BJ$98)</f>
        <v>0</v>
      </c>
      <c r="BL98" s="77">
        <f>COUNTIFS(BL12:BL91,"&lt;&gt;0",$U$12:$U$91,$BL$97,$T$12:$T$91,$BJ$98)</f>
        <v>0</v>
      </c>
      <c r="BM98" s="77">
        <f>COUNTIFS(BL13:BL92,"&lt;&gt;0",$U$12:$U$91,$BM$97,$T$12:$T$91,$BJ$98)</f>
        <v>0</v>
      </c>
      <c r="BN98" s="78">
        <f>COUNTIFS(BL12:BL91,"&lt;&gt;0",$U$12:$U$91,$BN$97,$T$12:$T$91,$BJ$98)</f>
        <v>0</v>
      </c>
      <c r="BO98" s="13"/>
      <c r="BP98" s="79">
        <v>1.1499999999999999</v>
      </c>
      <c r="BQ98" s="77">
        <f>COUNTIFS(BR12:BR91,"&lt;&gt;0",$U$12:$U$91,$BQ$97,$T$12:$T$91,$BP$98)</f>
        <v>0</v>
      </c>
      <c r="BR98" s="77">
        <f>COUNTIFS(BR12:BR91,"&lt;&gt;0",$U$12:$U$91,$BR$97,$T$12:$T$91,$BP$98)</f>
        <v>0</v>
      </c>
      <c r="BS98" s="77">
        <f>COUNTIFS(BR12:BR91,"&lt;&gt;0",$U$12:$U$91,$BS$97,$T$12:$T$91,$BP$98)</f>
        <v>0</v>
      </c>
      <c r="BT98" s="78">
        <f>COUNTIFS(BR12:BR91,"&lt;&gt;0",$U$12:$U$91,$BT$97,$T$12:$T$91,$BP$98)</f>
        <v>0</v>
      </c>
      <c r="BU98" s="13"/>
      <c r="BV98" s="79">
        <v>1.1499999999999999</v>
      </c>
      <c r="BW98" s="77">
        <f>COUNTIFS(BX12:BX91,"&lt;&gt;0",$U$12:$U$91,$BW$97,$T$12:$T$91,$BV$98)</f>
        <v>0</v>
      </c>
      <c r="BX98" s="77">
        <f>COUNTIFS(BX12:BX91,"&lt;&gt;0",$U$12:$U$91,$BX$97,$T$12:$T$91,$BV$98)</f>
        <v>0</v>
      </c>
      <c r="BY98" s="77">
        <f>COUNTIFS(BX12:BX91,"&lt;&gt;0",$U$12:$U$91,$BY$97,$T$12:$T$91,$BV$98)</f>
        <v>0</v>
      </c>
      <c r="BZ98" s="78">
        <f>COUNTIFS(BX12:BX91,"&lt;&gt;0",$U$12:$U$91,$BZ$97,$T$12:$T$91,$BV$98)</f>
        <v>0</v>
      </c>
      <c r="CA98" s="13"/>
      <c r="CB98" s="79">
        <v>1.1499999999999999</v>
      </c>
      <c r="CC98" s="77">
        <f>COUNTIFS(CD12:CD91,"&lt;&gt;0",$U$12:$U$91,$CC$97,$T$12:$T$91,$CB$98)</f>
        <v>0</v>
      </c>
      <c r="CD98" s="77">
        <f>COUNTIFS(CD12:CD91,"&lt;&gt;0",$U$12:$U$91,$CD$97,$T$12:$T$91,$CB$98)</f>
        <v>0</v>
      </c>
      <c r="CE98" s="77">
        <f>COUNTIFS(CD12:CD91,"&lt;&gt;0",$U$12:$U$91,$CE$97,$T$12:$T$91,$CB$98)</f>
        <v>0</v>
      </c>
      <c r="CF98" s="78">
        <f>COUNTIFS(CD12:CD91,"&lt;&gt;0",$U$12:$U$91,$CF$97,$T$12:$T$91,$CB$98)</f>
        <v>0</v>
      </c>
      <c r="CG98" s="13"/>
      <c r="CH98" s="79">
        <v>1.1499999999999999</v>
      </c>
      <c r="CI98" s="77">
        <f>COUNTIFS(CJ12:CJ91,"&lt;&gt;0",$U$12:$U$91,$CI$97,$T$12:$T$91,$CH$98)</f>
        <v>0</v>
      </c>
      <c r="CJ98" s="77">
        <f>COUNTIFS(CJ12:CJ91,"&lt;&gt;0",$U$12:$U$91,$CJ$97,$T$12:$T$91,$CH$98)</f>
        <v>0</v>
      </c>
      <c r="CK98" s="77">
        <f>COUNTIFS(CJ13:CJ92,"&lt;&gt;0",$U$12:$U$91,$CK$97,$T$12:$T$91,$CH$98)</f>
        <v>0</v>
      </c>
      <c r="CL98" s="78">
        <f>COUNTIFS(CJ13:CJ92,"&lt;&gt;0",$U$12:$U$91,$CL$97,$T$12:$T$91,$CH$98)</f>
        <v>0</v>
      </c>
      <c r="CM98" s="13"/>
      <c r="CN98" s="79">
        <v>1.1499999999999999</v>
      </c>
      <c r="CO98" s="77">
        <f>COUNTIFS(CP12:CP91,"&lt;&gt;0",$U$12:$U$91,$CO$97,$T$12:$T$91,$CN$98)</f>
        <v>0</v>
      </c>
      <c r="CP98" s="77">
        <f>COUNTIFS(CP12:CP91,"&lt;&gt;0",$U$12:$U$91,$CP$97,$T$12:$T$91,$CN$98)</f>
        <v>0</v>
      </c>
      <c r="CQ98" s="77">
        <f>COUNTIFS(CP12:CP91,"&lt;&gt;0",$U$12:$U$91,$CQ$97,$T$12:$T$91,$CN$98)</f>
        <v>0</v>
      </c>
      <c r="CR98" s="78">
        <f>COUNTIFS(CP12:CP91,"&lt;&gt;0",$U$12:$U$91,$CR$97,$T$12:$T$91,$CN$98)</f>
        <v>0</v>
      </c>
      <c r="CS98" s="13"/>
      <c r="CT98" s="79">
        <v>1.1499999999999999</v>
      </c>
      <c r="CU98" s="77">
        <f>COUNTIFS($CV$12:$CV$91,"&lt;&gt;0",$U$12:$U$91,CU97,$T$12:$T$91,CT98)</f>
        <v>0</v>
      </c>
      <c r="CV98" s="77">
        <f>COUNTIFS($CV$12:$CV$91,"&lt;&gt;0",$U$12:$U$91,CV97,$T$12:$T$91,CT98)</f>
        <v>0</v>
      </c>
      <c r="CW98" s="77">
        <f>COUNTIFS($CV$12:$CV$91,"&lt;&gt;0",$U$12:$U$91,CW97,$T$12:$T$91,CT98)</f>
        <v>0</v>
      </c>
      <c r="CX98" s="78">
        <f>COUNTIFS($CV$12:$CV$91,"&lt;&gt;0",$U$12:$U$91,CX97,$T$12:$T$91,CT98)</f>
        <v>0</v>
      </c>
      <c r="CY98" s="13"/>
      <c r="CZ98" s="79">
        <v>1.1499999999999999</v>
      </c>
      <c r="DA98" s="77">
        <f>COUNTIFS($DB$12:$DB$91,"&lt;&gt;0",$U$12:$U$91,DA97,$T$12:$T$91,CZ98)</f>
        <v>0</v>
      </c>
      <c r="DB98" s="77">
        <f>COUNTIFS($DB$12:$DB$91,"&lt;&gt;0",$U$12:$U$91,DB97,$T$12:$T$91,CZ98)</f>
        <v>0</v>
      </c>
      <c r="DC98" s="77">
        <f>COUNTIFS($DB$12:$DB$91,"&lt;&gt;0",$U$12:$U$91,DC97,$T$12:$T$91,CZ98)</f>
        <v>0</v>
      </c>
      <c r="DD98" s="78">
        <f>COUNTIFS($DB$12:$DB$91,"&lt;&gt;0",$U$12:$U$91,DD97,$T$12:$T$91,CZ98)</f>
        <v>0</v>
      </c>
      <c r="DE98" s="13"/>
      <c r="DF98" s="79">
        <v>1.1499999999999999</v>
      </c>
      <c r="DG98" s="77">
        <f>COUNTIFS($DH$12:$DH$91,"&lt;&gt;0",$U$12:$U$91,DG97,$T$12:$T$91,DF98)</f>
        <v>0</v>
      </c>
      <c r="DH98" s="77">
        <f>COUNTIFS($DH$12:$DH$91,"&lt;&gt;0",$U$12:$U$91,DH97,$T$12:$T$91,DF98)</f>
        <v>0</v>
      </c>
      <c r="DI98" s="77">
        <f>COUNTIFS($DH$12:$DH$91,"&lt;&gt;0",$U$12:$U$91,DI97,$T$12:$T$91,DF98)</f>
        <v>0</v>
      </c>
      <c r="DJ98" s="78">
        <f>COUNTIFS($DH$12:$DH$91,"&lt;&gt;0",$U$12:$U$91,DJ97,$T$12:$T$91,DF98)</f>
        <v>0</v>
      </c>
    </row>
    <row r="99" spans="2:114" ht="19.5" customHeight="1">
      <c r="B99" s="232" t="s">
        <v>148</v>
      </c>
      <c r="C99" s="56"/>
      <c r="D99" s="56"/>
      <c r="E99" s="56"/>
      <c r="T99" s="23">
        <v>1.5</v>
      </c>
      <c r="U99" s="24">
        <f>SUMIFS($W$12:$W$91,$U$12:$U$91,$U$96,$T$12:$T$91,$T$99)</f>
        <v>405000</v>
      </c>
      <c r="V99" s="24">
        <f>SUMIFS($W$12:$W$91,$U$12:$U$91,$V$96,$T$12:$T$91,$T$99)</f>
        <v>0</v>
      </c>
      <c r="W99" s="24">
        <f>SUMIFS($W$12:$W$91,$U$12:$U$91,$W$96,$T$12:$T$91,$T$99)</f>
        <v>1055700</v>
      </c>
      <c r="X99" s="25">
        <f>SUMIFS($W$12:$W$91,$U$12:$U$91,$X$96,$T$12:$T$91,$T$99)</f>
        <v>0</v>
      </c>
      <c r="Z99" s="38">
        <v>1.5</v>
      </c>
      <c r="AA99" s="39">
        <f>SUMIFS($V$12:$V$91,$U$12:$U$91,$U$96,$T$12:$T$91,$T$99)</f>
        <v>17200</v>
      </c>
      <c r="AB99" s="39">
        <f>SUMIFS($V$12:$V$91,$U$12:$U$91,$V$96,$T$12:$T$91,$T$99)</f>
        <v>0</v>
      </c>
      <c r="AC99" s="39">
        <f>SUMIFS($V$12:$V$91,$U$12:$U$91,$W$96,$T$12:$T$91,$T$99)</f>
        <v>34000</v>
      </c>
      <c r="AD99" s="40">
        <f>SUMIFS($V$12:$V$91,$U$12:$U$91,$X$96,$T$12:$T$91,$T$99)</f>
        <v>0</v>
      </c>
      <c r="AF99" s="50"/>
      <c r="AG99" s="201" t="s">
        <v>85</v>
      </c>
      <c r="AH99" s="201"/>
      <c r="AI99" s="201"/>
      <c r="AJ99" s="202"/>
      <c r="AR99" s="13"/>
      <c r="AS99" s="13"/>
      <c r="BH99" s="255"/>
      <c r="BI99" s="13"/>
      <c r="BJ99" s="79">
        <v>1.3</v>
      </c>
      <c r="BK99" s="77">
        <f>COUNTIFS(BL12:BL91,"&lt;&gt;0",$U$12:$U$91,$BK$97,$T$12:$T$91,$BJ$99)</f>
        <v>0</v>
      </c>
      <c r="BL99" s="77">
        <f>COUNTIFS(BL12:BL91,"&lt;&gt;0",$U$12:$U$91,$BL$97,$T$12:$T$91,$BJ$99)</f>
        <v>0</v>
      </c>
      <c r="BM99" s="77">
        <f>COUNTIFS(BL13:BL92,"&lt;&gt;0",$U$12:$U$91,$BM$97,$T$12:$T$91,$BJ$99)</f>
        <v>0</v>
      </c>
      <c r="BN99" s="78">
        <f>COUNTIFS(BL12:BL91,"&lt;&gt;0",$U$12:$U$91,$BM$97,$T$12:$T$91,$BJ$99)</f>
        <v>0</v>
      </c>
      <c r="BO99" s="13"/>
      <c r="BP99" s="79">
        <v>1.3</v>
      </c>
      <c r="BQ99" s="77">
        <f>COUNTIFS(BR12:BR91,"&lt;&gt;0",$U$12:$U$91,$BQ$97,$T$12:$T$91,$BP$99)</f>
        <v>0</v>
      </c>
      <c r="BR99" s="77">
        <f>COUNTIFS(BR12:BR91,"&lt;&gt;0",$U$12:$U$91,$BR$97,$T$12:$T$91,$BP$99)</f>
        <v>0</v>
      </c>
      <c r="BS99" s="77">
        <f>COUNTIFS(BR12:BR91,"&lt;&gt;0",$U$12:$U$91,$BS$97,$T$12:$T$91,$BP$99)</f>
        <v>0</v>
      </c>
      <c r="BT99" s="78">
        <f>COUNTIFS(BR12:BR91,"&lt;&gt;0",$U$12:$U$91,$BT$97,$T$12:$T$91,$BP$99)</f>
        <v>0</v>
      </c>
      <c r="BU99" s="13"/>
      <c r="BV99" s="79">
        <v>1.3</v>
      </c>
      <c r="BW99" s="77">
        <f>COUNTIFS(BX12:BX91,"&lt;&gt;0",$U$12:$U$91,$BW$97,$T$12:$T$91,$BV$99)</f>
        <v>0</v>
      </c>
      <c r="BX99" s="77">
        <f>COUNTIFS(BX12:BX91,"&lt;&gt;0",$U$12:$U$91,$BX$97,$T$12:$T$91,$BV$99)</f>
        <v>0</v>
      </c>
      <c r="BY99" s="77">
        <f>COUNTIFS(BX12:BX91,"&lt;&gt;0",$U$12:$U$91,$BY$97,$T$12:$T$91,$BV$99)</f>
        <v>0</v>
      </c>
      <c r="BZ99" s="78">
        <f>COUNTIFS(BX12:BX91,"&lt;&gt;0",$U$12:$U$91,$BZ$97,$T$12:$T$91,$BV$99)</f>
        <v>0</v>
      </c>
      <c r="CA99" s="13"/>
      <c r="CB99" s="79">
        <v>1.3</v>
      </c>
      <c r="CC99" s="77">
        <f>COUNTIFS(CD12:CD91,"&lt;&gt;0",$U$12:$U$91,$CC$97,$T$12:$T$91,$CB$99)</f>
        <v>0</v>
      </c>
      <c r="CD99" s="77">
        <f>COUNTIFS(CD12:CD91,"&lt;&gt;0",$U$12:$U$91,$CD$97,$T$12:$T$91,$CB$99)</f>
        <v>0</v>
      </c>
      <c r="CE99" s="77">
        <f>COUNTIFS(CD12:CD91,"&lt;&gt;0",$U$12:$U$91,$CE$97,$T$12:$T$91,$CB$99)</f>
        <v>0</v>
      </c>
      <c r="CF99" s="78">
        <f>COUNTIFS(CD12:CD91,"&lt;&gt;0",$U$12:$U$91,$CF$97,$T$12:$T$91,$CB$98)</f>
        <v>0</v>
      </c>
      <c r="CG99" s="13"/>
      <c r="CH99" s="79">
        <v>1.3</v>
      </c>
      <c r="CI99" s="77">
        <f>COUNTIFS(CJ12:CJ91,"&lt;&gt;0",$U$12:$U$91,$CI$97,$T$12:$T$91,$CH$99)</f>
        <v>0</v>
      </c>
      <c r="CJ99" s="77">
        <f>COUNTIFS(CJ12:CJ91,"&lt;&gt;0",$U$12:$U$91,$CJ$97,$T$12:$T$91,$CH$99)</f>
        <v>0</v>
      </c>
      <c r="CK99" s="77">
        <f>COUNTIFS(CJ12:CJ91,"&lt;&gt;0",$U$12:$U$91,$CK$97,$T$12:$T$91,$CH$99)</f>
        <v>0</v>
      </c>
      <c r="CL99" s="78">
        <f>COUNTIFS(CJ12:CJ91,"&lt;&gt;0",$U$12:$U$91,$CL$97,$T$12:$T$91,$CH$99)</f>
        <v>0</v>
      </c>
      <c r="CM99" s="13"/>
      <c r="CN99" s="79">
        <v>1.3</v>
      </c>
      <c r="CO99" s="77">
        <f>COUNTIFS(CP12:CP91,"&lt;&gt;0",$U$12:$U$91,$CO$97,$T$12:$T$91,$CN$99)</f>
        <v>0</v>
      </c>
      <c r="CP99" s="77">
        <f>COUNTIFS(CP12:CP91,"&lt;&gt;0",$U$12:$U$91,$CP$97,$T$12:$T$91,$CN$99)</f>
        <v>0</v>
      </c>
      <c r="CQ99" s="77">
        <f>COUNTIFS(CP12:CP91,"&lt;&gt;0",$U$12:$U$91,$CQ$97,$T$12:$T$91,$CN$99)</f>
        <v>0</v>
      </c>
      <c r="CR99" s="78">
        <f>COUNTIFS(CP12:CP91,"&lt;&gt;0",$U$12:$U$91,$CR$97,$T$12:$T$91,$CN$99)</f>
        <v>0</v>
      </c>
      <c r="CS99" s="13"/>
      <c r="CT99" s="79">
        <v>1.3</v>
      </c>
      <c r="CU99" s="77">
        <f>COUNTIFS($CV$12:$CV$91,"&lt;&gt;0",$U$12:$U$91,CU97,$T$12:$T$91,CT99)</f>
        <v>0</v>
      </c>
      <c r="CV99" s="77">
        <f>COUNTIFS($CV$12:$CV$91,"&lt;&gt;0",$U$12:$U$91,CV97,$T$12:$T$91,CT99)</f>
        <v>0</v>
      </c>
      <c r="CW99" s="77">
        <f>COUNTIFS($CV$12:$CV$91,"&lt;&gt;0",$U$12:$U$91,CW97,$T$12:$T$91,CT99)</f>
        <v>0</v>
      </c>
      <c r="CX99" s="78">
        <f>COUNTIFS($CV$12:$CV$91,"&lt;&gt;0",$U$12:$U$91,CX97,$T$12:$T$91,CT99)</f>
        <v>0</v>
      </c>
      <c r="CY99" s="13"/>
      <c r="CZ99" s="79">
        <v>1.3</v>
      </c>
      <c r="DA99" s="77">
        <f>COUNTIFS($DB$12:$DB$91,"&lt;&gt;0",$U$12:$U$91,DA98,$T$12:$T$91,CZ99)</f>
        <v>0</v>
      </c>
      <c r="DB99" s="77">
        <f>COUNTIFS($DB$12:$DB$91,"&lt;&gt;0",$U$12:$U$91,DB97,$T$12:$T$91,CZ99)</f>
        <v>0</v>
      </c>
      <c r="DC99" s="77">
        <f>COUNTIFS($DB$12:$DB$91,"&lt;&gt;0",$U$12:$U$91,DC97,$T$12:$T$91,CZ99)</f>
        <v>0</v>
      </c>
      <c r="DD99" s="78">
        <f>COUNTIFS($DB$12:$DB$91,"&lt;&gt;0",$U$12:$U$91,DD97,$T$12:$T$91,CZ99)</f>
        <v>0</v>
      </c>
      <c r="DE99" s="13"/>
      <c r="DF99" s="79">
        <v>1.3</v>
      </c>
      <c r="DG99" s="77">
        <f>COUNTIFS($DH$12:$DH$91,"&lt;&gt;0",$U$12:$U$91,DG97,$T$12:$T$91,DF99)</f>
        <v>0</v>
      </c>
      <c r="DH99" s="77">
        <f>COUNTIFS($DH$12:$DH$91,"&lt;&gt;0",$U$12:$U$91,DH97,$T$12:$T$91,DF99)</f>
        <v>0</v>
      </c>
      <c r="DI99" s="77">
        <f>COUNTIFS($DH$12:$DH$91,"&lt;&gt;0",$U$12:$U$91,DI97,$T$12:$T$91,DF99)</f>
        <v>0</v>
      </c>
      <c r="DJ99" s="78">
        <f>COUNTIFS($DH$12:$DH$91,"&lt;&gt;0",$U$12:$U$91,DJ97,$T$12:$T$91,DF99)</f>
        <v>0</v>
      </c>
    </row>
    <row r="100" spans="2:114" ht="19.5" customHeight="1">
      <c r="B100" s="57" t="s">
        <v>86</v>
      </c>
      <c r="C100" s="56"/>
      <c r="D100" s="56"/>
      <c r="E100" s="56"/>
      <c r="T100" s="23"/>
      <c r="U100" s="24"/>
      <c r="V100" s="24"/>
      <c r="W100" s="24"/>
      <c r="X100" s="25"/>
      <c r="Z100" s="38"/>
      <c r="AA100" s="39"/>
      <c r="AB100" s="39"/>
      <c r="AC100" s="39"/>
      <c r="AD100" s="40"/>
      <c r="AF100" s="51"/>
      <c r="AG100" s="211"/>
      <c r="AH100" s="211"/>
      <c r="AI100" s="211"/>
      <c r="AJ100" s="212"/>
      <c r="AR100" s="13"/>
      <c r="AS100" s="13"/>
      <c r="BH100" s="255"/>
      <c r="BI100" s="13"/>
      <c r="BJ100" s="79"/>
      <c r="BK100" s="77"/>
      <c r="BL100" s="77"/>
      <c r="BM100" s="77"/>
      <c r="BN100" s="78"/>
      <c r="BO100" s="13"/>
      <c r="BP100" s="79"/>
      <c r="BQ100" s="77"/>
      <c r="BR100" s="77"/>
      <c r="BS100" s="77"/>
      <c r="BT100" s="78"/>
      <c r="BU100" s="13"/>
      <c r="BV100" s="79"/>
      <c r="BW100" s="77"/>
      <c r="BX100" s="77"/>
      <c r="BY100" s="77"/>
      <c r="BZ100" s="78"/>
      <c r="CA100" s="13"/>
      <c r="CB100" s="79"/>
      <c r="CC100" s="77"/>
      <c r="CD100" s="77"/>
      <c r="CE100" s="77"/>
      <c r="CF100" s="78"/>
      <c r="CG100" s="13"/>
      <c r="CH100" s="79"/>
      <c r="CI100" s="77"/>
      <c r="CJ100" s="77"/>
      <c r="CK100" s="77"/>
      <c r="CL100" s="78"/>
      <c r="CM100" s="13"/>
      <c r="CN100" s="79"/>
      <c r="CO100" s="77"/>
      <c r="CP100" s="77"/>
      <c r="CQ100" s="77"/>
      <c r="CR100" s="78"/>
      <c r="CS100" s="13"/>
      <c r="CT100" s="79"/>
      <c r="CU100" s="77"/>
      <c r="CV100" s="77"/>
      <c r="CW100" s="77"/>
      <c r="CX100" s="78"/>
      <c r="CY100" s="13"/>
      <c r="CZ100" s="79"/>
      <c r="DA100" s="77"/>
      <c r="DB100" s="77"/>
      <c r="DC100" s="77"/>
      <c r="DD100" s="78"/>
      <c r="DE100" s="13"/>
      <c r="DF100" s="79"/>
      <c r="DG100" s="77"/>
      <c r="DH100" s="77"/>
      <c r="DI100" s="77"/>
      <c r="DJ100" s="78"/>
    </row>
    <row r="101" spans="2:114" ht="19.5" customHeight="1">
      <c r="B101" s="57" t="s">
        <v>87</v>
      </c>
      <c r="C101" s="56"/>
      <c r="D101" s="56"/>
      <c r="E101" s="56"/>
      <c r="T101" s="23">
        <v>1.7</v>
      </c>
      <c r="U101" s="24">
        <f>SUMIFS($W$12:$W$91,$U$12:$U$91,$U$96,$T$12:$T$91,$T$101)</f>
        <v>0</v>
      </c>
      <c r="V101" s="24">
        <f>SUMIFS($W$12:$W$91,$U$12:$U$91,$V$96,$T$12:$T$91,$T$101)</f>
        <v>0</v>
      </c>
      <c r="W101" s="24">
        <f>SUMIFS($W$12:$W$91,$U$12:$U$91,$W$96,$T$12:$T$91,$T$101)</f>
        <v>0</v>
      </c>
      <c r="X101" s="25">
        <f>SUMIFS($W$12:$W$91,$U$12:$U$91,$X$96,$T$12:$T$91,$T$101)</f>
        <v>0</v>
      </c>
      <c r="Z101" s="38">
        <v>1.7</v>
      </c>
      <c r="AA101" s="39">
        <f>SUMIFS($V$12:$V$91,$U$12:$U$91,$U$96,$T$12:$T$91,$T$101)</f>
        <v>0</v>
      </c>
      <c r="AB101" s="39">
        <f>SUMIFS($V$12:$V$91,$U$12:$U$91,$V$96,$T$12:$T$91,$T$101)</f>
        <v>0</v>
      </c>
      <c r="AC101" s="39">
        <f>SUMIFS($V$12:$V$91,$U$12:$U$91,$W$96,$T$12:$T$91,$T$101)</f>
        <v>0</v>
      </c>
      <c r="AD101" s="40">
        <f>SUMIFS($V$12:$V$91,$U$12:$U$91,$X$96,$T$12:$T$91,$T$101)</f>
        <v>0</v>
      </c>
      <c r="AF101" s="51" t="s">
        <v>79</v>
      </c>
      <c r="AG101" s="213" t="s">
        <v>80</v>
      </c>
      <c r="AH101" s="213" t="s">
        <v>12</v>
      </c>
      <c r="AI101" s="213" t="s">
        <v>13</v>
      </c>
      <c r="AJ101" s="52" t="s">
        <v>81</v>
      </c>
      <c r="AK101" s="8"/>
      <c r="AL101" s="8"/>
      <c r="AR101" s="13"/>
      <c r="AS101" s="13"/>
      <c r="BH101" s="255"/>
      <c r="BI101" s="13"/>
      <c r="BJ101" s="79">
        <v>1.5</v>
      </c>
      <c r="BK101" s="77">
        <f>COUNTIFS(BL12:BL91,"&lt;&gt;0",$U$12:$U$91,$BK$97,$T$12:$T$91,$BJ$101)</f>
        <v>0</v>
      </c>
      <c r="BL101" s="77">
        <f>COUNTIFS(BL12:BL91,"&lt;&gt;0",$U$12:$U$91,$BL$97,$T$12:$T$91,$BJ$101)</f>
        <v>0</v>
      </c>
      <c r="BM101" s="77">
        <f>COUNTIFS(BL12:BL91,"&lt;&gt;0",$U$12:$U$91,$BM$97,$T$12:$T$91,$BJ$101)</f>
        <v>0</v>
      </c>
      <c r="BN101" s="78">
        <f>COUNTIFS(BL13:BL92,"&lt;&gt;0",$U$12:$U$91,$BN$97,$T$12:$T$91,$BJ$101)</f>
        <v>0</v>
      </c>
      <c r="BO101" s="13"/>
      <c r="BP101" s="79">
        <v>1.5</v>
      </c>
      <c r="BQ101" s="77">
        <f>COUNTIFS(BR12:BR91,"&lt;&gt;0",$U$12:$U$91,$BQ$97,$T$12:$T$91,$BP$101)</f>
        <v>0</v>
      </c>
      <c r="BR101" s="77">
        <f>COUNTIFS(BR12:BR91,"&lt;&gt;0",$U$12:$U$91,$BR$97,$T$12:$T$91,$BP$101)</f>
        <v>0</v>
      </c>
      <c r="BS101" s="77">
        <f>COUNTIFS(BR12:BR91,"&lt;&gt;0",$U$12:$U$91,$BS$97,$T$12:$T$91,$BP$101)</f>
        <v>0</v>
      </c>
      <c r="BT101" s="78">
        <f>COUNTIFS(BR12:BR91,"&lt;&gt;0",$U$12:$U$91,$BT$97,$T$12:$T$91,$BP$101)</f>
        <v>0</v>
      </c>
      <c r="BU101" s="13"/>
      <c r="BV101" s="79">
        <v>1.5</v>
      </c>
      <c r="BW101" s="77">
        <f>COUNTIFS(BX12:BX91,"&lt;&gt;0",$U$12:$U$91,$BW$97,$T$12:$T$91,$BV$101)</f>
        <v>0</v>
      </c>
      <c r="BX101" s="77">
        <f>COUNTIFS(BX12:BX91,"&lt;&gt;0",$U$12:$U$91,$BX$97,$T$12:$T$91,$BV$101)</f>
        <v>0</v>
      </c>
      <c r="BY101" s="77">
        <f>COUNTIFS(BX12:BX91,"&lt;&gt;0",$U$12:$U$91,$BY$97,$T$12:$T$91,$BV$101)</f>
        <v>0</v>
      </c>
      <c r="BZ101" s="78">
        <f>COUNTIFS(BX12:BX91,"&lt;&gt;0",$U$12:$U$91,$BZ$97,$T$12:$T$91,$BV$101)</f>
        <v>0</v>
      </c>
      <c r="CA101" s="13"/>
      <c r="CB101" s="79">
        <v>1.5</v>
      </c>
      <c r="CC101" s="77">
        <f>COUNTIFS(CD12:CD91,"&lt;&gt;0",$U$12:$U$91,$CC$97,$T$12:$T$91,$CB$101)</f>
        <v>0</v>
      </c>
      <c r="CD101" s="77">
        <f>COUNTIFS(CD12:CD91,"&lt;&gt;0",$U$12:$U$91,$CD$97,$T$12:$T$91,$CB$101)</f>
        <v>0</v>
      </c>
      <c r="CE101" s="77">
        <f>COUNTIFS(CD12:CD91,"&lt;&gt;0",$U$12:$U$91,$CE$97,$T$12:$T$91,$CB$101)</f>
        <v>0</v>
      </c>
      <c r="CF101" s="78">
        <f>COUNTIFS(CD12:CD91,"&lt;&gt;0",$U$12:$U$91,$CF$97,$T$12:$T$91,$CB$98)</f>
        <v>0</v>
      </c>
      <c r="CG101" s="13"/>
      <c r="CH101" s="79">
        <v>1.5</v>
      </c>
      <c r="CI101" s="77">
        <f>COUNTIFS(CJ12:CJ91,"&lt;&gt;0",$U$12:$U$91,$CI$97,$T$12:$T$91,$CH$101)</f>
        <v>0</v>
      </c>
      <c r="CJ101" s="77">
        <f>COUNTIFS(CJ12:CJ91,"&lt;&gt;0",$U$12:$U$91,$CJ$97,$T$12:$T$91,$CH$101)</f>
        <v>0</v>
      </c>
      <c r="CK101" s="77">
        <f>COUNTIFS(CJ12:CJ91,"&lt;&gt;0",$U$12:$U$91,$CK$97,$T$12:$T$91,$CH$101)</f>
        <v>0</v>
      </c>
      <c r="CL101" s="78">
        <f>COUNTIFS(CJ12:CJ91,"&lt;&gt;0",$U$12:$U$91,$CL$97,$T$12:$T$91,$CH$101)</f>
        <v>0</v>
      </c>
      <c r="CM101" s="13"/>
      <c r="CN101" s="79">
        <v>1.5</v>
      </c>
      <c r="CO101" s="77">
        <f>COUNTIFS(CP12:CP91,"&lt;&gt;0",$U$12:$U$91,$CO$97,$T$12:$T$91,$CN$101)</f>
        <v>0</v>
      </c>
      <c r="CP101" s="77">
        <f>COUNTIFS(CP12:CP91,"&lt;&gt;0",$U$12:$U$91,$CP$97,$T$12:$T$91,$CN$101)</f>
        <v>0</v>
      </c>
      <c r="CQ101" s="77">
        <f>COUNTIFS(CP12:CP91,"&lt;&gt;0",$U$12:$U$91,$CQ$97,$T$12:$T$91,$CN$101)</f>
        <v>0</v>
      </c>
      <c r="CR101" s="78">
        <f>COUNTIFS(CP12:CP91,"&lt;&gt;0",$U$12:$U$91,$CR$97,$T$12:$T$91,$CN$101)</f>
        <v>0</v>
      </c>
      <c r="CS101" s="13"/>
      <c r="CT101" s="79">
        <v>1.5</v>
      </c>
      <c r="CU101" s="77">
        <f>COUNTIFS($CV$12:$CV$91,"&lt;&gt;0",$U$12:$U$91,CU97,$T$12:$T$91,CT101)</f>
        <v>0</v>
      </c>
      <c r="CV101" s="77">
        <f>COUNTIFS($CV$12:$CV$91,"&lt;&gt;0",$U$12:$U$91,CV97,$T$12:$T$91,CT101)</f>
        <v>0</v>
      </c>
      <c r="CW101" s="77">
        <f>COUNTIFS($CV$12:$CV$91,"&lt;&gt;0",$U$12:$U$91,CW97,$T$12:$T$91,CT101)</f>
        <v>0</v>
      </c>
      <c r="CX101" s="78">
        <f>COUNTIFS($CV$12:$CV$91,"&lt;&gt;0",$U$12:$U$91,CX97,$T$12:$T$91,CT101)</f>
        <v>0</v>
      </c>
      <c r="CY101" s="13"/>
      <c r="CZ101" s="79">
        <v>1.5</v>
      </c>
      <c r="DA101" s="77">
        <f>COUNTIFS($DB$12:$DB$91,"&lt;&gt;0",$U$12:$U$91,DA97,$T$12:$T$91,CZ101)</f>
        <v>0</v>
      </c>
      <c r="DB101" s="77">
        <f>COUNTIFS($DB$12:$DB$91,"&lt;&gt;0",$U$12:$U$91,DB97,$T$12:$T$91,CZ101)</f>
        <v>0</v>
      </c>
      <c r="DC101" s="77">
        <f>COUNTIFS($DB$12:$DB$91,"&lt;&gt;0",$U$12:$U$91,DC97,$T$12:$T$91,CZ101)</f>
        <v>0</v>
      </c>
      <c r="DD101" s="78">
        <f>COUNTIFS($DB$12:$DB$91,"&lt;&gt;0",$U$12:$U$91,DD97,$T$12:$T$91,CZ101)</f>
        <v>0</v>
      </c>
      <c r="DE101" s="13"/>
      <c r="DF101" s="79">
        <v>1.5</v>
      </c>
      <c r="DG101" s="77">
        <f>COUNTIFS($DH$12:$DH$91,"&lt;&gt;0",$U$12:$U$91,DG97,$T$12:$T$91,DF101)</f>
        <v>0</v>
      </c>
      <c r="DH101" s="77">
        <f>COUNTIFS($DH$12:$DH$91,"&lt;&gt;0",$U$12:$U$91,DH97,$T$12:$T$91,DF101)</f>
        <v>0</v>
      </c>
      <c r="DI101" s="77">
        <f>COUNTIFS($DH$12:$DH$91,"&lt;&gt;0",$U$12:$U$91,DI97,$T$12:$T$91,DF101)</f>
        <v>0</v>
      </c>
      <c r="DJ101" s="78">
        <f>COUNTIFS($DH$12:$DH$91,"&lt;&gt;0",$U$12:$U$91,DJ97,$T$12:$T$91,DF101)</f>
        <v>0</v>
      </c>
    </row>
    <row r="102" spans="2:114" ht="19.5" customHeight="1">
      <c r="B102" s="58" t="s">
        <v>88</v>
      </c>
      <c r="C102" s="58"/>
      <c r="D102" s="58"/>
      <c r="E102" s="58"/>
      <c r="T102" s="20" t="s">
        <v>89</v>
      </c>
      <c r="U102" s="26">
        <f>SUM(U97:U101)</f>
        <v>546000</v>
      </c>
      <c r="V102" s="26">
        <f>SUM(V97:V101)</f>
        <v>149500</v>
      </c>
      <c r="W102" s="26">
        <f>SUM(W97:W101)</f>
        <v>1055700</v>
      </c>
      <c r="X102" s="27">
        <f>SUM(X97:X101)</f>
        <v>0</v>
      </c>
      <c r="Y102" s="8"/>
      <c r="Z102" s="35" t="s">
        <v>89</v>
      </c>
      <c r="AA102" s="41">
        <f>SUM(AA97:AA101)</f>
        <v>27200</v>
      </c>
      <c r="AB102" s="41">
        <f>SUM(AB97:AB101)</f>
        <v>10000</v>
      </c>
      <c r="AC102" s="41">
        <f>SUM(AC97:AC101)</f>
        <v>34000</v>
      </c>
      <c r="AD102" s="42">
        <f>SUM(AD97:AD101)</f>
        <v>0</v>
      </c>
      <c r="AF102" s="53">
        <f>SUMIFS($AN$12:$AN$91,$U$12:$U$91,$U$96)</f>
        <v>21900</v>
      </c>
      <c r="AG102" s="54">
        <f>SUMIFS($AN$12:$AN$91,$U$12:$U$91,$V$96)</f>
        <v>8500</v>
      </c>
      <c r="AH102" s="54">
        <f>SUMIFS($AN$12:$AN$91,$U$12:$U$91,$W$96)</f>
        <v>25000</v>
      </c>
      <c r="AI102" s="54">
        <f>SUMIFS($AN$12:$AN$91,$U$12:$U$91,$X$96)</f>
        <v>0</v>
      </c>
      <c r="AJ102" s="55">
        <f>SUM(AF102:AI102)</f>
        <v>55400</v>
      </c>
      <c r="AR102" s="14"/>
      <c r="AS102" s="14"/>
      <c r="BH102" s="256"/>
      <c r="BI102" s="14"/>
      <c r="BJ102" s="79">
        <v>1.7</v>
      </c>
      <c r="BK102" s="77">
        <f>COUNTIFS(BL12:BL91,"&lt;&gt;0",$U$12:$U$91,$BK$97,$T$12:$T$91,$BJ$102)</f>
        <v>0</v>
      </c>
      <c r="BL102" s="77">
        <f>COUNTIFS(BL12:BL91,"&lt;&gt;0",$U$12:$U$91,$BL$97,$T$12:$T$91,$BJ$102)</f>
        <v>0</v>
      </c>
      <c r="BM102" s="77">
        <f>COUNTIFS(BL12:BL91,"&lt;&gt;0",$U$12:$U$91,$BM$97,$T$12:$T$91,$BJ$102)</f>
        <v>0</v>
      </c>
      <c r="BN102" s="78">
        <f>COUNTIFS(BL12:BL91,"&lt;&gt;0",$U$12:$U$91,$BN$97,$T$12:$T$91,$BJ$102)</f>
        <v>0</v>
      </c>
      <c r="BO102" s="14"/>
      <c r="BP102" s="79">
        <v>1.7</v>
      </c>
      <c r="BQ102" s="77">
        <f>COUNTIFS(BR12:BR91,"&lt;&gt;0",$U$12:$U$91,$BQ$97,$T$12:$T$91,$BP$102)</f>
        <v>0</v>
      </c>
      <c r="BR102" s="77">
        <f>COUNTIFS(BR12:BR91,"&lt;&gt;0",$U$12:$U$91,$BR$97,$T$12:$T$91,$BP$102)</f>
        <v>0</v>
      </c>
      <c r="BS102" s="77">
        <f>COUNTIFS(BR12:BR91,"&lt;&gt;0",$U$12:$U$91,$BS$97,$T$12:$T$91,$BP$102)</f>
        <v>0</v>
      </c>
      <c r="BT102" s="78">
        <f>COUNTIFS(BR12:BR91,"&lt;&gt;0",$U$12:$U$91,$BT$97,$T$12:$T$91,$BP$102)</f>
        <v>0</v>
      </c>
      <c r="BU102" s="14"/>
      <c r="BV102" s="79">
        <v>1.7</v>
      </c>
      <c r="BW102" s="77">
        <f>COUNTIFS(BX12:BX91,"&lt;&gt;0",$U$12:$U$91,$BW$97,$T$12:$T$91,$BV$102)</f>
        <v>0</v>
      </c>
      <c r="BX102" s="77">
        <f>COUNTIFS(BX12:BX91,"&lt;&gt;0",$U$12:$U$91,$BX$97,$T$12:$T$91,$BV$102)</f>
        <v>0</v>
      </c>
      <c r="BY102" s="77">
        <f>COUNTIFS(BX12:BX91,"&lt;&gt;0",$U$12:$U$91,$BY$97,$T$12:$T$91,$BV$102)</f>
        <v>0</v>
      </c>
      <c r="BZ102" s="78">
        <f>COUNTIFS(BX12:BX91,"&lt;&gt;0",$U$12:$U$91,$BZ$97,$T$12:$T$91,$BV$102)</f>
        <v>0</v>
      </c>
      <c r="CA102" s="14"/>
      <c r="CB102" s="79">
        <v>1.7</v>
      </c>
      <c r="CC102" s="77">
        <f>COUNTIFS(CD12:CD91,"&lt;&gt;0",$U$12:$U$91,$CC$97,$T$12:$T$91,$CB$102)</f>
        <v>0</v>
      </c>
      <c r="CD102" s="77">
        <f>COUNTIFS(CD12:CD91,"&lt;&gt;0",$U$12:$U$91,$CD$97,$T$12:$T$91,$CB$102)</f>
        <v>0</v>
      </c>
      <c r="CE102" s="77">
        <f>COUNTIFS(CD12:CD91,"&lt;&gt;0",$U$12:$U$91,$CE$97,$T$12:$T$91,$CB$102)</f>
        <v>0</v>
      </c>
      <c r="CF102" s="78">
        <f>COUNTIFS(CD12:CD91,"&lt;&gt;0",$U$12:$U$91,$CF$97,$T$12:$T$91,$CB$98)</f>
        <v>0</v>
      </c>
      <c r="CG102" s="14"/>
      <c r="CH102" s="79">
        <v>1.7</v>
      </c>
      <c r="CI102" s="77">
        <f>COUNTIFS(CJ12:CJ91,"&lt;&gt;0",$U$12:$U$91,$CI$97,$T$12:$T$91,$CH$102)</f>
        <v>0</v>
      </c>
      <c r="CJ102" s="77">
        <f>COUNTIFS(CJ12:CJ91,"&lt;&gt;0",$U$12:$U$91,$CJ$97,$T$12:$T$91,$CH$102)</f>
        <v>0</v>
      </c>
      <c r="CK102" s="77">
        <f>COUNTIFS(CJ12:CJ91,"&lt;&gt;0",$U$12:$U$91,$CK$97,$T$12:$T$91,$CH$102)</f>
        <v>0</v>
      </c>
      <c r="CL102" s="78">
        <f>COUNTIFS(CJ12:CJ91,"&lt;&gt;0",$U$12:$U$91,$CL$97,$T$12:$T$91,$CH$102)</f>
        <v>0</v>
      </c>
      <c r="CM102" s="14"/>
      <c r="CN102" s="79">
        <v>1.7</v>
      </c>
      <c r="CO102" s="77">
        <f>COUNTIFS(CP12:CP91,"&lt;&gt;0",$U$12:$U$91,$CO$97,$T$12:$T$91,$CN$102)</f>
        <v>0</v>
      </c>
      <c r="CP102" s="77">
        <f>COUNTIFS(CP12:CP91,"&lt;&gt;0",$U$12:$U$91,$CP$97,$T$12:$T$91,$CN$102)</f>
        <v>0</v>
      </c>
      <c r="CQ102" s="77">
        <f>COUNTIFS(CP12:CP91,"&lt;&gt;0",$U$12:$U$91,$CQ$97,$T$12:$T$91,$CN$102)</f>
        <v>0</v>
      </c>
      <c r="CR102" s="78">
        <f>COUNTIFS(CP12:CP91,"&lt;&gt;0",$U$12:$U$91,$CR$97,$T$12:$T$91,$CN$102)</f>
        <v>0</v>
      </c>
      <c r="CS102" s="14"/>
      <c r="CT102" s="79">
        <v>1.7</v>
      </c>
      <c r="CU102" s="77">
        <f>COUNTIFS($CV$12:$CV$91,"&lt;&gt;0",$U$12:$U$91,CU97,$T$12:$T$91,CT102)</f>
        <v>0</v>
      </c>
      <c r="CV102" s="77">
        <f>COUNTIFS($CV$12:$CV$91,"&lt;&gt;0",$U$12:$U$91,CV97,$T$12:$T$91,CT102)</f>
        <v>0</v>
      </c>
      <c r="CW102" s="77">
        <f>COUNTIFS($CV$12:$CV$91,"&lt;&gt;0",$U$12:$U$91,CW97,$T$12:$T$91,CT102)</f>
        <v>0</v>
      </c>
      <c r="CX102" s="78">
        <f>COUNTIFS($CV$12:$CV$91,"&lt;&gt;0",$U$12:$U$91,CX97,$T$12:$T$91,CT102)</f>
        <v>0</v>
      </c>
      <c r="CY102" s="14"/>
      <c r="CZ102" s="79">
        <v>1.7</v>
      </c>
      <c r="DA102" s="77">
        <f>COUNTIFS($DB$12:$DB$91,"&lt;&gt;0",$U$12:$U$91,DA97,$T$12:$T$91,CZ102)</f>
        <v>0</v>
      </c>
      <c r="DB102" s="77">
        <f>COUNTIFS($DB$12:$DB$91,"&lt;&gt;0",$U$12:$U$91,DB97,$T$12:$T$91,CZ102)</f>
        <v>0</v>
      </c>
      <c r="DC102" s="77">
        <f>COUNTIFS($DB$12:$DB$91,"&lt;&gt;0",$U$12:$U$91,DC97,$T$12:$T$91,CZ102)</f>
        <v>0</v>
      </c>
      <c r="DD102" s="78">
        <f>COUNTIFS($DB$12:$DB$91,"&lt;&gt;0",$U$12:$U$91,DD97,$T$12:$T$91,CZ102)</f>
        <v>0</v>
      </c>
      <c r="DE102" s="14"/>
      <c r="DF102" s="79">
        <v>1.7</v>
      </c>
      <c r="DG102" s="77">
        <f>COUNTIFS($DH$12:$DH$91,"&lt;&gt;0",$U$12:$U$91,DG97,$T$12:$T$91,DF102)</f>
        <v>0</v>
      </c>
      <c r="DH102" s="77">
        <f>COUNTIFS($DH$12:$DH$91,"&lt;&gt;0",$U$12:$U$91,DH97,$T$12:$T$91,DF102)</f>
        <v>0</v>
      </c>
      <c r="DI102" s="77">
        <f>COUNTIFS($DH$12:$DH$91,"&lt;&gt;0",$U$12:$U$91,DI97,$T$12:$T$91,DF102)</f>
        <v>0</v>
      </c>
      <c r="DJ102" s="78">
        <f>COUNTIFS($DH$12:$DH$91,"&lt;&gt;0",$U$12:$U$91,DJ97,$T$12:$T$91,DF102)</f>
        <v>0</v>
      </c>
    </row>
    <row r="103" spans="2:114" ht="19.5" customHeight="1">
      <c r="B103" s="58" t="s">
        <v>90</v>
      </c>
      <c r="C103" s="56"/>
      <c r="D103" s="56"/>
      <c r="E103" s="56"/>
      <c r="T103" s="28" t="s">
        <v>81</v>
      </c>
      <c r="U103" s="29">
        <f>SUM(U102:X102)</f>
        <v>1751200</v>
      </c>
      <c r="V103" s="30"/>
      <c r="W103" s="30"/>
      <c r="X103" s="31"/>
      <c r="Z103" s="43" t="s">
        <v>81</v>
      </c>
      <c r="AA103" s="44">
        <f>SUM(AA102:AD102)</f>
        <v>71200</v>
      </c>
      <c r="AB103" s="45"/>
      <c r="AC103" s="45"/>
      <c r="AD103" s="46"/>
      <c r="AR103" s="13"/>
      <c r="AS103" s="13"/>
      <c r="BH103" s="255"/>
      <c r="BI103" s="13"/>
      <c r="BJ103" s="79" t="s">
        <v>62</v>
      </c>
      <c r="BK103" s="77">
        <f>SUM(BK98:BK102)</f>
        <v>0</v>
      </c>
      <c r="BL103" s="77">
        <f t="shared" ref="BL103:BM103" si="114">SUM(BL98:BL102)</f>
        <v>0</v>
      </c>
      <c r="BM103" s="77">
        <f t="shared" si="114"/>
        <v>0</v>
      </c>
      <c r="BN103" s="78">
        <f>SUM(BN98:BN102)</f>
        <v>0</v>
      </c>
      <c r="BO103" s="14"/>
      <c r="BP103" s="79" t="s">
        <v>62</v>
      </c>
      <c r="BQ103" s="77">
        <f>SUM(BQ98:BQ102)</f>
        <v>0</v>
      </c>
      <c r="BR103" s="77">
        <f t="shared" ref="BR103:BS103" si="115">SUM(BR98:BR102)</f>
        <v>0</v>
      </c>
      <c r="BS103" s="77">
        <f t="shared" si="115"/>
        <v>0</v>
      </c>
      <c r="BT103" s="78">
        <f>SUM(BT98:BT102)</f>
        <v>0</v>
      </c>
      <c r="BU103" s="14"/>
      <c r="BV103" s="79" t="s">
        <v>62</v>
      </c>
      <c r="BW103" s="77">
        <f>SUM(BW98:BW102)</f>
        <v>0</v>
      </c>
      <c r="BX103" s="77">
        <f t="shared" ref="BX103:BZ103" si="116">SUM(BX98:BX102)</f>
        <v>0</v>
      </c>
      <c r="BY103" s="77">
        <f t="shared" si="116"/>
        <v>0</v>
      </c>
      <c r="BZ103" s="78">
        <f t="shared" si="116"/>
        <v>0</v>
      </c>
      <c r="CA103" s="14"/>
      <c r="CB103" s="79" t="s">
        <v>62</v>
      </c>
      <c r="CC103" s="77">
        <f>SUM(CC98:CC102)</f>
        <v>0</v>
      </c>
      <c r="CD103" s="77">
        <f t="shared" ref="CD103:CF103" si="117">SUM(CD98:CD102)</f>
        <v>0</v>
      </c>
      <c r="CE103" s="77">
        <f t="shared" si="117"/>
        <v>0</v>
      </c>
      <c r="CF103" s="78">
        <f t="shared" si="117"/>
        <v>0</v>
      </c>
      <c r="CG103" s="14"/>
      <c r="CH103" s="79" t="s">
        <v>62</v>
      </c>
      <c r="CI103" s="77">
        <f>SUM(CI98:CI102)</f>
        <v>0</v>
      </c>
      <c r="CJ103" s="77">
        <f t="shared" ref="CJ103" si="118">SUM(CJ98:CJ102)</f>
        <v>0</v>
      </c>
      <c r="CK103" s="77">
        <f>SUM(CK98:CK102)</f>
        <v>0</v>
      </c>
      <c r="CL103" s="78">
        <f t="shared" ref="CL103" si="119">SUM(CL98:CL102)</f>
        <v>0</v>
      </c>
      <c r="CM103" s="14"/>
      <c r="CN103" s="79" t="s">
        <v>62</v>
      </c>
      <c r="CO103" s="77">
        <f>SUM(CO98:CO102)</f>
        <v>0</v>
      </c>
      <c r="CP103" s="77">
        <f t="shared" ref="CP103:CR103" si="120">SUM(CP98:CP102)</f>
        <v>0</v>
      </c>
      <c r="CQ103" s="77">
        <f t="shared" si="120"/>
        <v>0</v>
      </c>
      <c r="CR103" s="78">
        <f t="shared" si="120"/>
        <v>0</v>
      </c>
      <c r="CS103" s="14"/>
      <c r="CT103" s="79" t="s">
        <v>62</v>
      </c>
      <c r="CU103" s="77">
        <f>SUM(CU98:CU102)</f>
        <v>0</v>
      </c>
      <c r="CV103" s="77">
        <f t="shared" ref="CV103:CX103" si="121">SUM(CV98:CV102)</f>
        <v>0</v>
      </c>
      <c r="CW103" s="77">
        <f t="shared" si="121"/>
        <v>0</v>
      </c>
      <c r="CX103" s="78">
        <f t="shared" si="121"/>
        <v>0</v>
      </c>
      <c r="CY103" s="14"/>
      <c r="CZ103" s="79" t="s">
        <v>62</v>
      </c>
      <c r="DA103" s="77">
        <f>SUM(DA98:DA102)</f>
        <v>0</v>
      </c>
      <c r="DB103" s="77">
        <f t="shared" ref="DB103:DC103" si="122">SUM(DB98:DB102)</f>
        <v>0</v>
      </c>
      <c r="DC103" s="77">
        <f t="shared" si="122"/>
        <v>0</v>
      </c>
      <c r="DD103" s="78">
        <f>SUM(DD98:DD102)</f>
        <v>0</v>
      </c>
      <c r="DE103" s="14"/>
      <c r="DF103" s="79" t="s">
        <v>62</v>
      </c>
      <c r="DG103" s="77">
        <f>SUM(DG98:DG102)</f>
        <v>0</v>
      </c>
      <c r="DH103" s="77">
        <f t="shared" ref="DH103:DJ103" si="123">SUM(DH98:DH102)</f>
        <v>0</v>
      </c>
      <c r="DI103" s="77">
        <f t="shared" si="123"/>
        <v>0</v>
      </c>
      <c r="DJ103" s="78">
        <f t="shared" si="123"/>
        <v>0</v>
      </c>
    </row>
    <row r="104" spans="2:114" ht="19.5" customHeight="1">
      <c r="B104" s="59"/>
      <c r="C104" s="56"/>
      <c r="D104" s="56"/>
      <c r="E104" s="56"/>
      <c r="T104" s="2"/>
      <c r="AR104" s="13"/>
      <c r="AS104" s="13"/>
      <c r="BH104" s="255"/>
      <c r="BI104" s="13"/>
      <c r="BJ104" s="80" t="s">
        <v>91</v>
      </c>
      <c r="BK104" s="81">
        <f>BK103+BL103+BM103+BN103</f>
        <v>0</v>
      </c>
      <c r="BL104" s="82"/>
      <c r="BM104" s="82"/>
      <c r="BN104" s="83"/>
      <c r="BO104" s="14"/>
      <c r="BP104" s="80" t="s">
        <v>91</v>
      </c>
      <c r="BQ104" s="81">
        <f>BQ103+BR103+BS103+BT103</f>
        <v>0</v>
      </c>
      <c r="BR104" s="82"/>
      <c r="BS104" s="82"/>
      <c r="BT104" s="83"/>
      <c r="BU104" s="14"/>
      <c r="BV104" s="80" t="s">
        <v>91</v>
      </c>
      <c r="BW104" s="81">
        <f>BW103+BX103+BY103+BZ103</f>
        <v>0</v>
      </c>
      <c r="BX104" s="82"/>
      <c r="BY104" s="82"/>
      <c r="BZ104" s="83"/>
      <c r="CA104" s="14"/>
      <c r="CB104" s="80" t="s">
        <v>91</v>
      </c>
      <c r="CC104" s="81">
        <f>CC103+CD103+CE103+CF103</f>
        <v>0</v>
      </c>
      <c r="CD104" s="82"/>
      <c r="CE104" s="82"/>
      <c r="CF104" s="83"/>
      <c r="CG104" s="14"/>
      <c r="CH104" s="80" t="s">
        <v>91</v>
      </c>
      <c r="CI104" s="81">
        <f>CI103+CJ103+CK103+CL103</f>
        <v>0</v>
      </c>
      <c r="CJ104" s="82"/>
      <c r="CK104" s="82"/>
      <c r="CL104" s="83"/>
      <c r="CM104" s="14"/>
      <c r="CN104" s="80" t="s">
        <v>91</v>
      </c>
      <c r="CO104" s="81">
        <f>CO103+CP103+CQ103+CR103</f>
        <v>0</v>
      </c>
      <c r="CP104" s="82"/>
      <c r="CQ104" s="82"/>
      <c r="CR104" s="83"/>
      <c r="CS104" s="14"/>
      <c r="CT104" s="80" t="s">
        <v>91</v>
      </c>
      <c r="CU104" s="81">
        <f>CU103+CV103+CW103+CX103</f>
        <v>0</v>
      </c>
      <c r="CV104" s="82"/>
      <c r="CW104" s="82"/>
      <c r="CX104" s="83"/>
      <c r="CY104" s="14"/>
      <c r="CZ104" s="80" t="s">
        <v>91</v>
      </c>
      <c r="DA104" s="81">
        <f>DA103+DB103+DC103+DD103</f>
        <v>0</v>
      </c>
      <c r="DB104" s="82"/>
      <c r="DC104" s="82"/>
      <c r="DD104" s="83"/>
      <c r="DE104" s="14"/>
      <c r="DF104" s="80" t="s">
        <v>91</v>
      </c>
      <c r="DG104" s="81">
        <f>DG103+DH103+DI103+DJ103</f>
        <v>0</v>
      </c>
      <c r="DH104" s="82"/>
      <c r="DI104" s="82"/>
      <c r="DJ104" s="83"/>
    </row>
    <row r="105" spans="2:114" ht="19.5" customHeight="1">
      <c r="B105" s="59"/>
      <c r="C105" s="56"/>
      <c r="D105" s="56"/>
      <c r="E105" s="56"/>
      <c r="T105" s="2"/>
      <c r="AF105" s="203" t="s">
        <v>92</v>
      </c>
      <c r="AG105" s="204"/>
      <c r="AH105" s="204"/>
      <c r="AI105" s="204"/>
      <c r="AJ105" s="204"/>
      <c r="AK105" s="205"/>
      <c r="AL105" s="8"/>
      <c r="AR105" s="13"/>
      <c r="AS105" s="13"/>
      <c r="BH105" s="255"/>
      <c r="BI105" s="13"/>
      <c r="BJ105" s="14"/>
      <c r="BK105" s="12"/>
      <c r="BL105" s="12"/>
      <c r="BO105" s="13"/>
      <c r="BP105" s="14"/>
      <c r="BQ105" s="12"/>
      <c r="BR105" s="12"/>
      <c r="BU105" s="13"/>
      <c r="BV105" s="14"/>
      <c r="BW105" s="12"/>
      <c r="BX105" s="12"/>
      <c r="CA105" s="13"/>
      <c r="CB105" s="14"/>
      <c r="CC105" s="12"/>
      <c r="CD105" s="12"/>
      <c r="CG105" s="13"/>
      <c r="CH105" s="14"/>
      <c r="CI105" s="12"/>
      <c r="CJ105" s="12"/>
      <c r="CM105" s="13"/>
      <c r="CN105" s="14"/>
      <c r="CO105" s="12"/>
      <c r="CP105" s="12"/>
      <c r="CS105" s="13"/>
      <c r="CT105" s="14"/>
      <c r="CU105" s="12"/>
      <c r="CV105" s="12"/>
      <c r="CY105" s="13"/>
      <c r="CZ105" s="14"/>
      <c r="DA105" s="12"/>
      <c r="DB105" s="12"/>
      <c r="DE105" s="13"/>
      <c r="DF105" s="14"/>
      <c r="DG105" s="12"/>
      <c r="DH105" s="12"/>
    </row>
    <row r="106" spans="2:114" ht="19.5" customHeight="1">
      <c r="B106" s="56"/>
      <c r="C106" s="59"/>
      <c r="D106" s="56"/>
      <c r="E106" s="56"/>
      <c r="T106" s="90"/>
      <c r="U106" s="350" t="s">
        <v>93</v>
      </c>
      <c r="V106" s="350"/>
      <c r="W106" s="86"/>
      <c r="X106" s="87"/>
      <c r="AF106" s="48" t="s">
        <v>79</v>
      </c>
      <c r="AG106" s="209" t="s">
        <v>80</v>
      </c>
      <c r="AH106" s="209" t="s">
        <v>84</v>
      </c>
      <c r="AI106" s="209" t="s">
        <v>97</v>
      </c>
      <c r="AJ106" s="209" t="s">
        <v>121</v>
      </c>
      <c r="AK106" s="49"/>
      <c r="AR106" s="13"/>
      <c r="AS106" s="13"/>
      <c r="BH106" s="255"/>
      <c r="BI106" s="13"/>
      <c r="BJ106" s="62"/>
      <c r="BK106" s="351" t="s">
        <v>94</v>
      </c>
      <c r="BL106" s="352"/>
      <c r="BM106" s="350"/>
      <c r="BN106" s="353"/>
      <c r="BO106" s="13"/>
      <c r="BP106" s="62"/>
      <c r="BQ106" s="351" t="s">
        <v>94</v>
      </c>
      <c r="BR106" s="352"/>
      <c r="BS106" s="350"/>
      <c r="BT106" s="353"/>
      <c r="BU106" s="13"/>
      <c r="BV106" s="62"/>
      <c r="BW106" s="351" t="s">
        <v>94</v>
      </c>
      <c r="BX106" s="352"/>
      <c r="BY106" s="350"/>
      <c r="BZ106" s="353"/>
      <c r="CA106" s="13"/>
      <c r="CB106" s="62"/>
      <c r="CC106" s="351" t="s">
        <v>94</v>
      </c>
      <c r="CD106" s="352"/>
      <c r="CE106" s="350"/>
      <c r="CF106" s="353"/>
      <c r="CG106" s="13"/>
      <c r="CH106" s="62"/>
      <c r="CI106" s="351" t="s">
        <v>94</v>
      </c>
      <c r="CJ106" s="352"/>
      <c r="CK106" s="350"/>
      <c r="CL106" s="353"/>
      <c r="CM106" s="13"/>
      <c r="CN106" s="62"/>
      <c r="CO106" s="351" t="s">
        <v>94</v>
      </c>
      <c r="CP106" s="352"/>
      <c r="CQ106" s="350"/>
      <c r="CR106" s="353"/>
      <c r="CS106" s="13"/>
      <c r="CT106" s="62"/>
      <c r="CU106" s="351" t="s">
        <v>94</v>
      </c>
      <c r="CV106" s="352"/>
      <c r="CW106" s="350"/>
      <c r="CX106" s="353"/>
      <c r="CY106" s="13"/>
      <c r="CZ106" s="62"/>
      <c r="DA106" s="351" t="s">
        <v>94</v>
      </c>
      <c r="DB106" s="352"/>
      <c r="DC106" s="350"/>
      <c r="DD106" s="353"/>
      <c r="DE106" s="13"/>
      <c r="DF106" s="62"/>
      <c r="DG106" s="351" t="s">
        <v>94</v>
      </c>
      <c r="DH106" s="352"/>
      <c r="DI106" s="350"/>
      <c r="DJ106" s="353"/>
    </row>
    <row r="107" spans="2:114" ht="19.5" customHeight="1">
      <c r="T107" s="91"/>
      <c r="U107" s="92" t="s">
        <v>79</v>
      </c>
      <c r="V107" s="92" t="s">
        <v>80</v>
      </c>
      <c r="W107" s="92" t="s">
        <v>12</v>
      </c>
      <c r="X107" s="93" t="s">
        <v>13</v>
      </c>
      <c r="AF107" s="6">
        <f>SUMIFS($AM$12:$AM$91,$U$12:$U$91,$U$96)</f>
        <v>26300</v>
      </c>
      <c r="AG107" s="7">
        <f>SUMIFS($AM$12:$AM$91,$U$12:$U$91,$V$96)</f>
        <v>9390</v>
      </c>
      <c r="AH107" s="7">
        <f>SUMIFS($AM$12:$AM$91,$U$12:$U$91,$W$96)</f>
        <v>38970</v>
      </c>
      <c r="AI107" s="7">
        <f>SUMIFS($AM$12:$AM$91,$U$12:$U$91,$X$96)</f>
        <v>0</v>
      </c>
      <c r="AJ107" s="7">
        <f>SUM(AF107:AI107)</f>
        <v>74660</v>
      </c>
      <c r="AK107" s="210"/>
      <c r="AR107" s="14"/>
      <c r="AS107" s="14"/>
      <c r="BH107" s="256"/>
      <c r="BI107" s="14"/>
      <c r="BJ107" s="63"/>
      <c r="BK107" s="64" t="s">
        <v>79</v>
      </c>
      <c r="BL107" s="64" t="s">
        <v>80</v>
      </c>
      <c r="BM107" s="64" t="s">
        <v>84</v>
      </c>
      <c r="BN107" s="65" t="s">
        <v>13</v>
      </c>
      <c r="BO107" s="13"/>
      <c r="BP107" s="63"/>
      <c r="BQ107" s="64" t="s">
        <v>79</v>
      </c>
      <c r="BR107" s="64" t="s">
        <v>80</v>
      </c>
      <c r="BS107" s="64" t="s">
        <v>84</v>
      </c>
      <c r="BT107" s="65" t="s">
        <v>13</v>
      </c>
      <c r="BU107" s="13"/>
      <c r="BV107" s="63"/>
      <c r="BW107" s="64" t="s">
        <v>79</v>
      </c>
      <c r="BX107" s="64" t="s">
        <v>80</v>
      </c>
      <c r="BY107" s="64" t="s">
        <v>84</v>
      </c>
      <c r="BZ107" s="65" t="s">
        <v>13</v>
      </c>
      <c r="CA107" s="13"/>
      <c r="CB107" s="63"/>
      <c r="CC107" s="64" t="s">
        <v>79</v>
      </c>
      <c r="CD107" s="64" t="s">
        <v>80</v>
      </c>
      <c r="CE107" s="64" t="s">
        <v>84</v>
      </c>
      <c r="CF107" s="65" t="s">
        <v>13</v>
      </c>
      <c r="CG107" s="13"/>
      <c r="CH107" s="63"/>
      <c r="CI107" s="64" t="s">
        <v>79</v>
      </c>
      <c r="CJ107" s="64" t="s">
        <v>80</v>
      </c>
      <c r="CK107" s="64" t="s">
        <v>84</v>
      </c>
      <c r="CL107" s="65" t="s">
        <v>13</v>
      </c>
      <c r="CM107" s="13"/>
      <c r="CN107" s="63"/>
      <c r="CO107" s="64" t="s">
        <v>79</v>
      </c>
      <c r="CP107" s="64" t="s">
        <v>80</v>
      </c>
      <c r="CQ107" s="64" t="s">
        <v>84</v>
      </c>
      <c r="CR107" s="65" t="s">
        <v>13</v>
      </c>
      <c r="CS107" s="13"/>
      <c r="CT107" s="63"/>
      <c r="CU107" s="64" t="s">
        <v>79</v>
      </c>
      <c r="CV107" s="64" t="s">
        <v>80</v>
      </c>
      <c r="CW107" s="64" t="s">
        <v>84</v>
      </c>
      <c r="CX107" s="65" t="s">
        <v>13</v>
      </c>
      <c r="CY107" s="13"/>
      <c r="CZ107" s="63"/>
      <c r="DA107" s="64" t="s">
        <v>79</v>
      </c>
      <c r="DB107" s="64" t="s">
        <v>80</v>
      </c>
      <c r="DC107" s="64" t="s">
        <v>84</v>
      </c>
      <c r="DD107" s="65" t="s">
        <v>13</v>
      </c>
      <c r="DE107" s="13"/>
      <c r="DF107" s="63"/>
      <c r="DG107" s="64" t="s">
        <v>79</v>
      </c>
      <c r="DH107" s="64" t="s">
        <v>80</v>
      </c>
      <c r="DI107" s="64" t="s">
        <v>84</v>
      </c>
      <c r="DJ107" s="65" t="s">
        <v>13</v>
      </c>
    </row>
    <row r="108" spans="2:114" ht="19.5" customHeight="1">
      <c r="T108" s="94">
        <v>1.1499999999999999</v>
      </c>
      <c r="U108" s="95">
        <v>14.1</v>
      </c>
      <c r="V108" s="95">
        <v>15</v>
      </c>
      <c r="W108" s="95">
        <v>18.600000000000001</v>
      </c>
      <c r="X108" s="96">
        <v>10.5</v>
      </c>
      <c r="AP108" s="14"/>
      <c r="AQ108" s="14"/>
      <c r="AR108" s="14"/>
      <c r="AS108" s="14"/>
      <c r="BH108" s="12"/>
      <c r="BI108" s="12"/>
      <c r="BJ108" s="66">
        <v>1.1499999999999999</v>
      </c>
      <c r="BK108" s="67">
        <f>SUMIFS(BL12:BL91,$U$12:$U$91,$BK$107,$T$12:$T$91,$BJ$108)</f>
        <v>0</v>
      </c>
      <c r="BL108" s="67">
        <f>SUMIFS(BL12:BL91,$U$12:$U$91,$BL$107,$T$12:$T$91,$BJ$108)</f>
        <v>0</v>
      </c>
      <c r="BM108" s="67">
        <f>SUMIFS(BL12:BL91,$U$12:$U$91,$BM$107,$T$12:$T$91,$BJ$108)</f>
        <v>0</v>
      </c>
      <c r="BN108" s="68">
        <f>SUMIFS(BL12:BL91,$U$12:$U$91,$BN$107,$T$12:$T$91,$BJ$108)</f>
        <v>0</v>
      </c>
      <c r="BO108" s="13"/>
      <c r="BP108" s="66">
        <v>1.1499999999999999</v>
      </c>
      <c r="BQ108" s="67">
        <f>SUMIFS(BR12:BR91,$U$12:$U$91,$BK$107,$T$12:$T$91,$BJ$108)</f>
        <v>0</v>
      </c>
      <c r="BR108" s="67">
        <f>SUMIFS(BR12:BR91,$U$12:$U$91,$BL$107,$T$12:$T$91,$BJ$108)</f>
        <v>0</v>
      </c>
      <c r="BS108" s="67">
        <f>SUMIFS(BR12:BR91,$U$12:$U$91,$BM$107,$T$12:$T$91,$BJ$108)</f>
        <v>0</v>
      </c>
      <c r="BT108" s="68">
        <f>SUMIFS(BR12:BR91,$U$12:$U$91,$BN$107,$T$12:$T$91,$BJ$108)</f>
        <v>0</v>
      </c>
      <c r="BU108" s="13"/>
      <c r="BV108" s="66">
        <v>1.1499999999999999</v>
      </c>
      <c r="BW108" s="67">
        <f>SUMIFS(BX12:BX91,$U$12:$U$91,$BK$107,$T$12:$T$91,$BJ$108)</f>
        <v>0</v>
      </c>
      <c r="BX108" s="67">
        <f>SUMIFS(BX12:BX91,$U$12:$U$91,$BL$107,$T$12:$T$91,$BJ$108)</f>
        <v>0</v>
      </c>
      <c r="BY108" s="67">
        <f>SUMIFS(BX12:BX91,$U$12:$U$91,$BM$107,$T$12:$T$91,$BJ$108)</f>
        <v>0</v>
      </c>
      <c r="BZ108" s="68">
        <f>SUMIFS(BX12:BX91,$U$12:$U$91,$BN$107,$T$12:$T$91,$BJ$108)</f>
        <v>0</v>
      </c>
      <c r="CA108" s="13"/>
      <c r="CB108" s="66">
        <v>1.1499999999999999</v>
      </c>
      <c r="CC108" s="67">
        <f>SUMIFS(CD12:CD91,$U$12:$U$91,$BK$107,$T$12:$T$91,$BJ$108)</f>
        <v>0</v>
      </c>
      <c r="CD108" s="67">
        <f>SUMIFS(CD12:CD91,$U$12:$U$91,$BL$107,$T$12:$T$91,$BJ$108)</f>
        <v>0</v>
      </c>
      <c r="CE108" s="67">
        <f>SUMIFS(CD12:CD91,$U$12:$U$91,$BM$107,$T$12:$T$91,$BJ$108)</f>
        <v>0</v>
      </c>
      <c r="CF108" s="68">
        <f>SUMIFS(CD12:CD91,$U$12:$U$91,$BN$107,$T$12:$T$91,$BJ$108)</f>
        <v>0</v>
      </c>
      <c r="CG108" s="13"/>
      <c r="CH108" s="66">
        <v>1.1499999999999999</v>
      </c>
      <c r="CI108" s="67">
        <f>SUMIFS(CJ12:CJ91,$U$12:$U$91,$BK$107,$T$12:$T$91,$BJ$108)</f>
        <v>0</v>
      </c>
      <c r="CJ108" s="67">
        <f>SUMIFS(CJ12:CJ91,$U$12:$U$91,$BL$107,$T$12:$T$91,$BJ$108)</f>
        <v>0</v>
      </c>
      <c r="CK108" s="67">
        <f>SUMIFS(CJ12:CJ91,$U$12:$U$91,$BM$107,$T$12:$T$91,$BJ$108)</f>
        <v>0</v>
      </c>
      <c r="CL108" s="68">
        <f>SUMIFS(CJ12:CJ91,$U$12:$U$91,$BN$107,$T$12:$T$91,$BJ$108)</f>
        <v>0</v>
      </c>
      <c r="CM108" s="13"/>
      <c r="CN108" s="66">
        <v>1.1499999999999999</v>
      </c>
      <c r="CO108" s="67">
        <f>SUMIFS(CP12:CP91,$U$12:$U$91,$BK$107,$T$12:$T$91,$BJ$108)</f>
        <v>0</v>
      </c>
      <c r="CP108" s="67">
        <f>SUMIFS(CP12:CP91,$U$12:$U$91,$BL$107,$T$12:$T$91,$BJ$108)</f>
        <v>0</v>
      </c>
      <c r="CQ108" s="67">
        <f>SUMIFS(CP12:CP91,$U$12:$U$91,$BM$107,$T$12:$T$91,$BJ$108)</f>
        <v>0</v>
      </c>
      <c r="CR108" s="68">
        <f>SUMIFS(CP12:CP91,$U$12:$U$91,$BN$107,$T$12:$T$91,$BJ$108)</f>
        <v>0</v>
      </c>
      <c r="CS108" s="13"/>
      <c r="CT108" s="66">
        <v>1.1499999999999999</v>
      </c>
      <c r="CU108" s="67">
        <f>SUMIFS(CV12:CV91,$U$12:$U$91,$BK$107,$T$12:$T$91,$BJ$108)</f>
        <v>0</v>
      </c>
      <c r="CV108" s="67">
        <f>SUMIFS(CV12:CV91,$U$12:$U$91,$BL$107,$T$12:$T$91,$BJ$108)</f>
        <v>0</v>
      </c>
      <c r="CW108" s="67">
        <f>SUMIFS(CV12:CV91,$U$12:$U$91,$BM$107,$T$12:$T$91,$BJ$108)</f>
        <v>0</v>
      </c>
      <c r="CX108" s="68">
        <f>SUMIFS(CV12:CV91,$U$12:$U$91,$BN$107,$T$12:$T$91,$BJ$108)</f>
        <v>0</v>
      </c>
      <c r="CY108" s="13"/>
      <c r="CZ108" s="66">
        <v>1.1499999999999999</v>
      </c>
      <c r="DA108" s="67">
        <f>SUMIFS(DB12:DB91,$U$12:$U$91,$BK$107,$T$12:$T$91,$BJ$108)</f>
        <v>0</v>
      </c>
      <c r="DB108" s="67">
        <f>SUMIFS(DB12:DB91,$U$12:$U$91,$BL$107,$T$12:$T$91,$BJ$108)</f>
        <v>0</v>
      </c>
      <c r="DC108" s="67">
        <f>SUMIFS(DB12:DB91,$U$12:$U$91,$BM$107,$T$12:$T$91,$BJ$108)</f>
        <v>0</v>
      </c>
      <c r="DD108" s="68">
        <f>SUMIFS(DB12:DB91,$U$12:$U$91,$BN$107,$T$12:$T$91,$BJ$108)</f>
        <v>0</v>
      </c>
      <c r="DE108" s="13"/>
      <c r="DF108" s="66">
        <v>1.1499999999999999</v>
      </c>
      <c r="DG108" s="67">
        <f>SUMIFS(DH12:DH91,$U$12:$U$91,$BK$107,$T$12:$T$91,$BJ$108)</f>
        <v>0</v>
      </c>
      <c r="DH108" s="67">
        <f>SUMIFS(DH12:DH91,$U$12:$U$91,$BL$107,$T$12:$T$91,$BJ$108)</f>
        <v>0</v>
      </c>
      <c r="DI108" s="67">
        <f>SUMIFS(DH12:DH91,$U$12:$U$91,$BM$107,$T$12:$T$91,$BJ$108)</f>
        <v>0</v>
      </c>
      <c r="DJ108" s="68">
        <f>SUMIFS(DH12:DH91,$U$12:$U$91,$BN$107,$T$12:$T$91,$BJ$108)</f>
        <v>0</v>
      </c>
    </row>
    <row r="109" spans="2:114" ht="19.5" customHeight="1">
      <c r="T109" s="94">
        <v>1.3</v>
      </c>
      <c r="U109" s="97">
        <v>28.2</v>
      </c>
      <c r="V109" s="97">
        <v>29.9</v>
      </c>
      <c r="W109" s="97">
        <v>37.299999999999997</v>
      </c>
      <c r="X109" s="98">
        <v>21.1</v>
      </c>
      <c r="AF109" s="206" t="s">
        <v>95</v>
      </c>
      <c r="AG109" s="207"/>
      <c r="AH109" s="207"/>
      <c r="AI109" s="207"/>
      <c r="AJ109" s="207"/>
      <c r="AK109" s="208"/>
      <c r="AL109" s="8"/>
      <c r="AP109" s="14"/>
      <c r="AQ109" s="14"/>
      <c r="AR109" s="14"/>
      <c r="AS109" s="14"/>
      <c r="BH109" s="12"/>
      <c r="BI109" s="12"/>
      <c r="BJ109" s="66">
        <v>1.3</v>
      </c>
      <c r="BK109" s="67">
        <f>SUMIFS(BL12:BL91,$U$12:$U$91,$BK$107,$T$12:$T$91,$BJ$109)</f>
        <v>0</v>
      </c>
      <c r="BL109" s="67">
        <f>SUMIFS(BL12:BL91,$U$12:$U$91,$BL$107,$T$12:$T$91,$BJ$109)</f>
        <v>0</v>
      </c>
      <c r="BM109" s="67">
        <f>SUMIFS(BL12:BL91,$U$12:$U$91,$BM$107,$T$12:$T$91,$BJ$109)</f>
        <v>0</v>
      </c>
      <c r="BN109" s="68">
        <f>SUMIFS(BL12:BL91,$U$12:$U$91,$BN$107,$T$12:$T$91,$BJ$109)</f>
        <v>0</v>
      </c>
      <c r="BO109" s="14"/>
      <c r="BP109" s="66">
        <v>1.3</v>
      </c>
      <c r="BQ109" s="67">
        <f>SUMIFS(BR12:BR91,$U$12:$U$91,$BK$107,$T$12:$T$91,$BJ$109)</f>
        <v>0</v>
      </c>
      <c r="BR109" s="67">
        <f>SUMIFS(BR12:BR91,$U$12:$U$91,$BL$107,$T$12:$T$91,$BJ$109)</f>
        <v>0</v>
      </c>
      <c r="BS109" s="67">
        <f>SUMIFS(BR12:BR91,$U$12:$U$91,$BM$107,$T$12:$T$91,$BJ$109)</f>
        <v>0</v>
      </c>
      <c r="BT109" s="68">
        <f>SUMIFS(BR12:BR91,$U$12:$U$91,$BN$107,$T$12:$T$91,$BJ$109)</f>
        <v>0</v>
      </c>
      <c r="BU109" s="14"/>
      <c r="BV109" s="66">
        <v>1.3</v>
      </c>
      <c r="BW109" s="67">
        <f>SUMIFS(BX12:BX91,$U$12:$U$91,$BK$107,$T$12:$T$91,$BJ$109)</f>
        <v>0</v>
      </c>
      <c r="BX109" s="67">
        <f>SUMIFS(BX12:BX91,$U$12:$U$91,$BL$107,$T$12:$T$91,$BJ$109)</f>
        <v>0</v>
      </c>
      <c r="BY109" s="67">
        <f>SUMIFS(BX12:BX91,$U$12:$U$91,$BM$107,$T$12:$T$91,$BJ$109)</f>
        <v>0</v>
      </c>
      <c r="BZ109" s="68">
        <f>SUMIFS(BX12:BX91,$U$12:$U$91,$BN$107,$T$12:$T$91,$BJ$109)</f>
        <v>0</v>
      </c>
      <c r="CA109" s="14"/>
      <c r="CB109" s="66">
        <v>1.3</v>
      </c>
      <c r="CC109" s="67">
        <f>SUMIFS(CD12:CD91,$U$12:$U$91,$BK$107,$T$12:$T$91,$BJ$109)</f>
        <v>0</v>
      </c>
      <c r="CD109" s="67">
        <f>SUMIFS(CD12:CD91,$U$12:$U$91,$BL$107,$T$12:$T$91,$BJ$109)</f>
        <v>0</v>
      </c>
      <c r="CE109" s="67">
        <f>SUMIFS(CD12:CD91,$U$12:$U$91,$BM$107,$T$12:$T$91,$BJ$109)</f>
        <v>0</v>
      </c>
      <c r="CF109" s="68">
        <f>SUMIFS(CD12:CD91,$U$12:$U$91,$BN$107,$T$12:$T$91,$BJ$109)</f>
        <v>0</v>
      </c>
      <c r="CG109" s="14"/>
      <c r="CH109" s="66">
        <v>1.3</v>
      </c>
      <c r="CI109" s="67">
        <f>SUMIFS(CJ12:CJ91,$U$12:$U$91,$BK$107,$T$12:$T$91,$BJ$109)</f>
        <v>0</v>
      </c>
      <c r="CJ109" s="67">
        <f>SUMIFS(CJ12:CJ91,$U$12:$U$91,$BL$107,$T$12:$T$91,$BJ$109)</f>
        <v>0</v>
      </c>
      <c r="CK109" s="67">
        <f>SUMIFS(CJ12:CJ91,$U$12:$U$91,$BM$107,$T$12:$T$91,$BJ$109)</f>
        <v>0</v>
      </c>
      <c r="CL109" s="68">
        <f>SUMIFS(CJ12:CJ91,$U$12:$U$91,$BN$107,$T$12:$T$91,$BJ$109)</f>
        <v>0</v>
      </c>
      <c r="CM109" s="14"/>
      <c r="CN109" s="66">
        <v>1.3</v>
      </c>
      <c r="CO109" s="67">
        <f>SUMIFS(CP12:CP91,$U$12:$U$91,$BK$107,$T$12:$T$91,$BJ$109)</f>
        <v>0</v>
      </c>
      <c r="CP109" s="67">
        <f>SUMIFS(CP12:CP91,$U$12:$U$91,$BL$107,$T$12:$T$91,$BJ$109)</f>
        <v>0</v>
      </c>
      <c r="CQ109" s="67">
        <f>SUMIFS(CP12:CP91,$U$12:$U$91,$BM$107,$T$12:$T$91,$BJ$109)</f>
        <v>0</v>
      </c>
      <c r="CR109" s="68">
        <f>SUMIFS(CP12:CP91,$U$12:$U$91,$BN$107,$T$12:$T$91,$BJ$109)</f>
        <v>0</v>
      </c>
      <c r="CS109" s="14"/>
      <c r="CT109" s="66">
        <v>1.3</v>
      </c>
      <c r="CU109" s="67">
        <f>SUMIFS(CV12:CV91,$U$12:$U$91,$BK$107,$T$12:$T$91,$BJ$109)</f>
        <v>0</v>
      </c>
      <c r="CV109" s="67">
        <f>SUMIFS(CV12:CV91,$U$12:$U$91,$BL$107,$T$12:$T$91,$BJ$109)</f>
        <v>0</v>
      </c>
      <c r="CW109" s="67">
        <f>SUMIFS(CV12:CV91,$U$12:$U$91,$BM$107,$T$12:$T$91,$BJ$109)</f>
        <v>0</v>
      </c>
      <c r="CX109" s="68">
        <f>SUMIFS(CV12:CV91,$U$12:$U$91,$BN$107,$T$12:$T$91,$BJ$109)</f>
        <v>0</v>
      </c>
      <c r="CY109" s="14"/>
      <c r="CZ109" s="66">
        <v>1.3</v>
      </c>
      <c r="DA109" s="67">
        <f>SUMIFS(DB12:DB91,$U$12:$U$91,$BK$107,$T$12:$T$91,$BJ$109)</f>
        <v>0</v>
      </c>
      <c r="DB109" s="67">
        <f>SUMIFS(DB12:DB91,$U$12:$U$91,$BL$107,$T$12:$T$91,$BJ$109)</f>
        <v>0</v>
      </c>
      <c r="DC109" s="67">
        <f>SUMIFS(DB12:DB91,$U$12:$U$91,$BM$107,$T$12:$T$91,$BJ$109)</f>
        <v>0</v>
      </c>
      <c r="DD109" s="68">
        <f>SUMIFS(DB12:DB91,$U$12:$U$91,$BN$107,$T$12:$T$91,$BJ$109)</f>
        <v>0</v>
      </c>
      <c r="DE109" s="14"/>
      <c r="DF109" s="66">
        <v>1.3</v>
      </c>
      <c r="DG109" s="67">
        <f>SUMIFS(DH12:DH91,$U$12:$U$91,$BK$107,$T$12:$T$91,$BJ$109)</f>
        <v>0</v>
      </c>
      <c r="DH109" s="67">
        <f>SUMIFS(DH12:DH91,$U$12:$U$91,$BL$107,$T$12:$T$91,$BJ$109)</f>
        <v>0</v>
      </c>
      <c r="DI109" s="67">
        <f>SUMIFS(DH12:DH91,$U$12:$U$91,$BM$107,$T$12:$T$91,$BJ$109)</f>
        <v>0</v>
      </c>
      <c r="DJ109" s="68">
        <f>SUMIFS(DH12:DH91,$U$12:$U$91,$BN$107,$T$12:$T$91,$BJ$109)</f>
        <v>0</v>
      </c>
    </row>
    <row r="110" spans="2:114" ht="19.5" customHeight="1">
      <c r="T110" s="94">
        <v>1.5</v>
      </c>
      <c r="U110" s="97">
        <v>47.1</v>
      </c>
      <c r="V110" s="97">
        <v>49.9</v>
      </c>
      <c r="W110" s="97">
        <v>62.1</v>
      </c>
      <c r="X110" s="98">
        <v>35.1</v>
      </c>
      <c r="AF110" s="51"/>
      <c r="AG110" s="211"/>
      <c r="AH110" s="211"/>
      <c r="AI110" s="211"/>
      <c r="AJ110" s="211"/>
      <c r="AK110" s="212"/>
      <c r="AR110" s="14"/>
      <c r="AS110" s="14"/>
      <c r="BH110" s="256"/>
      <c r="BI110" s="14"/>
      <c r="BJ110" s="66">
        <v>1.5</v>
      </c>
      <c r="BK110" s="67">
        <f>SUMIFS(BL12:BL91,$U$12:$U$91,$BK$107,$T$12:$T$91,$BJ$110)</f>
        <v>0</v>
      </c>
      <c r="BL110" s="67">
        <f>SUMIFS(BL12:BL91,$U$12:$U$91,$BL$107,$T$12:$T$91,$BJ$110)</f>
        <v>0</v>
      </c>
      <c r="BM110" s="67">
        <f>SUMIFS(BL12:BL91,$U$12:$U$91,$BM$107,$T$12:$T$91,$BJ$110)</f>
        <v>0</v>
      </c>
      <c r="BN110" s="68">
        <f>SUMIFS(BL12:BL91,$U$12:$U$91,$BN$107,$T$12:$T$91,$BJ$110)</f>
        <v>0</v>
      </c>
      <c r="BO110" s="12"/>
      <c r="BP110" s="66">
        <v>1.5</v>
      </c>
      <c r="BQ110" s="67">
        <f>SUMIFS(BR12:BR91,$U$12:$U$91,$BK$107,$T$12:$T$91,$BJ$110)</f>
        <v>0</v>
      </c>
      <c r="BR110" s="67">
        <f>SUMIFS(BR12:BR91,$U$12:$U$91,$BL$107,$T$12:$T$91,$BJ$110)</f>
        <v>0</v>
      </c>
      <c r="BS110" s="67">
        <f>SUMIFS(BR12:BR91,$U$12:$U$91,$BM$107,$T$12:$T$91,$BJ$110)</f>
        <v>0</v>
      </c>
      <c r="BT110" s="68">
        <f>SUMIFS(BR12:BR91,$U$12:$U$91,$BN$107,$T$12:$T$91,$BJ$110)</f>
        <v>0</v>
      </c>
      <c r="BU110" s="12"/>
      <c r="BV110" s="66">
        <v>1.5</v>
      </c>
      <c r="BW110" s="67">
        <f>SUMIFS(BX12:BX91,$U$12:$U$91,$BK$107,$T$12:$T$91,$BJ$110)</f>
        <v>0</v>
      </c>
      <c r="BX110" s="67">
        <f>SUMIFS(BX12:BX91,$U$12:$U$91,$BL$107,$T$12:$T$91,$BJ$110)</f>
        <v>0</v>
      </c>
      <c r="BY110" s="67">
        <f>SUMIFS(BX12:BX91,$U$12:$U$91,$BM$107,$T$12:$T$91,$BJ$110)</f>
        <v>0</v>
      </c>
      <c r="BZ110" s="68">
        <f>SUMIFS(BX12:BX91,$U$12:$U$91,$BN$107,$T$12:$T$91,$BJ$110)</f>
        <v>0</v>
      </c>
      <c r="CA110" s="12"/>
      <c r="CB110" s="66">
        <v>1.5</v>
      </c>
      <c r="CC110" s="67">
        <f>SUMIFS(CD12:CD91,$U$12:$U$91,$BK$107,$T$12:$T$91,$BJ$110)</f>
        <v>0</v>
      </c>
      <c r="CD110" s="67">
        <f>SUMIFS(CD12:CD91,$U$12:$U$91,$BL$107,$T$12:$T$91,$BJ$110)</f>
        <v>0</v>
      </c>
      <c r="CE110" s="67">
        <f>SUMIFS(CD12:CD91,$U$12:$U$91,$BM$107,$T$12:$T$91,$BJ$110)</f>
        <v>0</v>
      </c>
      <c r="CF110" s="68">
        <f>SUMIFS(CD12:CD91,$U$12:$U$91,$BN$107,$T$12:$T$91,$BJ$110)</f>
        <v>0</v>
      </c>
      <c r="CG110" s="12"/>
      <c r="CH110" s="66">
        <v>1.5</v>
      </c>
      <c r="CI110" s="67">
        <f>SUMIFS(CJ12:CJ91,$U$12:$U$91,$BK$107,$T$12:$T$91,$BJ$110)</f>
        <v>0</v>
      </c>
      <c r="CJ110" s="67">
        <f>SUMIFS(CJ12:CJ91,$U$12:$U$91,$BL$107,$T$12:$T$91,$BJ$110)</f>
        <v>0</v>
      </c>
      <c r="CK110" s="67">
        <f>SUMIFS(CJ12:CJ91,$U$12:$U$91,$BM$107,$T$12:$T$91,$BJ$110)</f>
        <v>0</v>
      </c>
      <c r="CL110" s="68">
        <f>SUMIFS(CJ12:CJ91,$U$12:$U$91,$BN$107,$T$12:$T$91,$BJ$110)</f>
        <v>0</v>
      </c>
      <c r="CM110" s="12"/>
      <c r="CN110" s="66">
        <v>1.5</v>
      </c>
      <c r="CO110" s="67">
        <f>SUMIFS(CP12:CP91,$U$12:$U$91,$BK$107,$T$12:$T$91,$BJ$110)</f>
        <v>0</v>
      </c>
      <c r="CP110" s="67">
        <f>SUMIFS(CP12:CP91,$U$12:$U$91,$BL$107,$T$12:$T$91,$BJ$110)</f>
        <v>0</v>
      </c>
      <c r="CQ110" s="67">
        <f>SUMIFS(CP12:CP91,$U$12:$U$91,$BM$107,$T$12:$T$91,$BJ$110)</f>
        <v>0</v>
      </c>
      <c r="CR110" s="68">
        <f>SUMIFS(CP12:CP91,$U$12:$U$91,$BN$107,$T$12:$T$91,$BJ$110)</f>
        <v>0</v>
      </c>
      <c r="CS110" s="12"/>
      <c r="CT110" s="66">
        <v>1.5</v>
      </c>
      <c r="CU110" s="67">
        <f>SUMIFS(CV12:CV91,$U$12:$U$91,$BK$107,$T$12:$T$91,$BJ$110)</f>
        <v>0</v>
      </c>
      <c r="CV110" s="67">
        <f>SUMIFS(CV12:CV91,$U$12:$U$91,$BL$107,$T$12:$T$91,$BJ$110)</f>
        <v>0</v>
      </c>
      <c r="CW110" s="67">
        <f>SUMIFS(CV12:CV91,$U$12:$U$91,$BM$107,$T$12:$T$91,$BJ$110)</f>
        <v>0</v>
      </c>
      <c r="CX110" s="68">
        <f>SUMIFS(CV12:CV91,$U$12:$U$91,$BN$107,$T$12:$T$91,$BJ$110)</f>
        <v>0</v>
      </c>
      <c r="CY110" s="12"/>
      <c r="CZ110" s="66">
        <v>1.5</v>
      </c>
      <c r="DA110" s="67">
        <f>SUMIFS(DB12:DB91,$U$12:$U$91,$BK$107,$T$12:$T$91,$BJ$110)</f>
        <v>0</v>
      </c>
      <c r="DB110" s="67">
        <f>SUMIFS(DB12:DB91,$U$12:$U$91,$BL$107,$T$12:$T$91,$BJ$110)</f>
        <v>0</v>
      </c>
      <c r="DC110" s="67">
        <f>SUMIFS(DB12:DB91,$U$12:$U$91,$BM$107,$T$12:$T$91,$BJ$110)</f>
        <v>0</v>
      </c>
      <c r="DD110" s="68">
        <f>SUMIFS(DB12:DB91,$U$12:$U$91,$BN$107,$T$12:$T$91,$BJ$110)</f>
        <v>0</v>
      </c>
      <c r="DE110" s="12"/>
      <c r="DF110" s="66">
        <v>1.5</v>
      </c>
      <c r="DG110" s="67">
        <f>SUMIFS(DH12:DH91,$U$12:$U$91,$BK$107,$T$12:$T$91,$BJ$110)</f>
        <v>0</v>
      </c>
      <c r="DH110" s="67">
        <f>SUMIFS(DH12:DH91,$U$12:$U$91,$BL$107,$T$12:$T$91,$BJ$110)</f>
        <v>0</v>
      </c>
      <c r="DI110" s="67">
        <f>SUMIFS(DH12:DH91,$U$12:$U$91,$BM$107,$T$12:$T$91,$BJ$110)</f>
        <v>0</v>
      </c>
      <c r="DJ110" s="68">
        <f>SUMIFS(DH12:DH91,$U$12:$U$91,$BN$107,$T$12:$T$91,$BJ$110)</f>
        <v>0</v>
      </c>
    </row>
    <row r="111" spans="2:114" ht="19.5" customHeight="1">
      <c r="T111" s="99">
        <v>1.7</v>
      </c>
      <c r="U111" s="100">
        <v>65.900000000000006</v>
      </c>
      <c r="V111" s="100">
        <v>69.8</v>
      </c>
      <c r="W111" s="100">
        <v>86.9</v>
      </c>
      <c r="X111" s="101">
        <v>49.1</v>
      </c>
      <c r="AF111" s="51" t="s">
        <v>79</v>
      </c>
      <c r="AG111" s="213" t="s">
        <v>80</v>
      </c>
      <c r="AH111" s="213" t="s">
        <v>84</v>
      </c>
      <c r="AI111" s="213" t="s">
        <v>97</v>
      </c>
      <c r="AJ111" s="213" t="s">
        <v>121</v>
      </c>
      <c r="AK111" s="52"/>
      <c r="AL111" s="8"/>
      <c r="AR111" s="13"/>
      <c r="AS111" s="13"/>
      <c r="BH111" s="255"/>
      <c r="BI111" s="13"/>
      <c r="BJ111" s="66">
        <v>1.7</v>
      </c>
      <c r="BK111" s="67">
        <f>SUMIFS(BL12:BL91,$U$12:$U$91,$BK$107,$T$12:$T$91,$BJ$111)</f>
        <v>0</v>
      </c>
      <c r="BL111" s="67">
        <f>SUMIFS(BL12:BL91,$U$12:$U$91,$BL$107,$T$12:$T$91,$BJ$111)</f>
        <v>0</v>
      </c>
      <c r="BM111" s="67">
        <f>SUMIFS(BL12:BL91,$U$12:$U$91,$BM$107,$T$12:$T$91,$BJ$111)</f>
        <v>0</v>
      </c>
      <c r="BN111" s="68">
        <f>SUMIFS(BL12:BL91,$U$12:$U$91,$BN$107,$T$12:$T$91,$BJ$111)</f>
        <v>0</v>
      </c>
      <c r="BO111" s="12"/>
      <c r="BP111" s="66">
        <v>1.7</v>
      </c>
      <c r="BQ111" s="67">
        <f>SUMIFS(BR12:BR91,$U$12:$U$91,$BK$107,$T$12:$T$91,$BJ$111)</f>
        <v>0</v>
      </c>
      <c r="BR111" s="67">
        <f>SUMIFS(BR12:BR91,$U$12:$U$91,$BL$107,$T$12:$T$91,$BJ$111)</f>
        <v>0</v>
      </c>
      <c r="BS111" s="67">
        <f>SUMIFS(BR12:BR91,$U$12:$U$91,$BM$107,$T$12:$T$91,$BJ$111)</f>
        <v>0</v>
      </c>
      <c r="BT111" s="68">
        <f>SUMIFS(BR12:BR91,$U$12:$U$91,$BN$107,$T$12:$T$91,$BJ$111)</f>
        <v>0</v>
      </c>
      <c r="BU111" s="12"/>
      <c r="BV111" s="66">
        <v>1.7</v>
      </c>
      <c r="BW111" s="67">
        <f>SUMIFS(BX12:BX91,$U$12:$U$91,$BK$107,$T$12:$T$91,$BJ$111)</f>
        <v>0</v>
      </c>
      <c r="BX111" s="67">
        <f>SUMIFS(BX12:BX91,$U$12:$U$91,$BL$107,$T$12:$T$91,$BJ$111)</f>
        <v>0</v>
      </c>
      <c r="BY111" s="67">
        <f>SUMIFS(BX12:BX91,$U$12:$U$91,$BM$107,$T$12:$T$91,$BJ$111)</f>
        <v>0</v>
      </c>
      <c r="BZ111" s="68">
        <f>SUMIFS(BX12:BX91,$U$12:$U$91,$BN$107,$T$12:$T$91,$BJ$111)</f>
        <v>0</v>
      </c>
      <c r="CA111" s="12"/>
      <c r="CB111" s="66">
        <v>1.7</v>
      </c>
      <c r="CC111" s="67">
        <f>SUMIFS(CD12:CD91,$U$12:$U$91,$BK$107,$T$12:$T$91,$BJ$111)</f>
        <v>0</v>
      </c>
      <c r="CD111" s="67">
        <f>SUMIFS(CD12:CD91,$U$12:$U$91,$BL$107,$T$12:$T$91,$BJ$111)</f>
        <v>0</v>
      </c>
      <c r="CE111" s="67">
        <f>SUMIFS(CD12:CD91,$U$12:$U$91,$BM$107,$T$12:$T$91,$BJ$111)</f>
        <v>0</v>
      </c>
      <c r="CF111" s="68">
        <f>SUMIFS(CD12:CD91,$U$12:$U$91,$BN$107,$T$12:$T$91,$BJ$111)</f>
        <v>0</v>
      </c>
      <c r="CG111" s="12"/>
      <c r="CH111" s="66">
        <v>1.7</v>
      </c>
      <c r="CI111" s="67">
        <f>SUMIFS(CJ12:CJ91,$U$12:$U$91,$BK$107,$T$12:$T$91,$BJ$111)</f>
        <v>0</v>
      </c>
      <c r="CJ111" s="67">
        <f>SUMIFS(CJ12:CJ91,$U$12:$U$91,$BL$107,$T$12:$T$91,$BJ$111)</f>
        <v>0</v>
      </c>
      <c r="CK111" s="67">
        <f>SUMIFS(CJ12:CJ91,$U$12:$U$91,$BM$107,$T$12:$T$91,$BJ$111)</f>
        <v>0</v>
      </c>
      <c r="CL111" s="68">
        <f>SUMIFS(CJ12:CJ91,$U$12:$U$91,$BN$107,$T$12:$T$91,$BJ$111)</f>
        <v>0</v>
      </c>
      <c r="CM111" s="12"/>
      <c r="CN111" s="66">
        <v>1.7</v>
      </c>
      <c r="CO111" s="67">
        <f>SUMIFS(CP12:CP91,$U$12:$U$91,$BK$107,$T$12:$T$91,$BJ$111)</f>
        <v>0</v>
      </c>
      <c r="CP111" s="67">
        <f>SUMIFS(CP12:CP91,$U$12:$U$91,$BL$107,$T$12:$T$91,$BJ$111)</f>
        <v>0</v>
      </c>
      <c r="CQ111" s="67">
        <f>SUMIFS(CP12:CP91,$U$12:$U$91,$BM$107,$T$12:$T$91,$BJ$111)</f>
        <v>0</v>
      </c>
      <c r="CR111" s="68">
        <f>SUMIFS(CP12:CP91,$U$12:$U$91,$BN$107,$T$12:$T$91,$BJ$111)</f>
        <v>0</v>
      </c>
      <c r="CS111" s="12"/>
      <c r="CT111" s="66">
        <v>1.7</v>
      </c>
      <c r="CU111" s="67">
        <f>SUMIFS(CV12:CV91,$U$12:$U$91,$BK$107,$T$12:$T$91,$BJ$111)</f>
        <v>0</v>
      </c>
      <c r="CV111" s="67">
        <f>SUMIFS(CV12:CV91,$U$12:$U$91,$BL$107,$T$12:$T$91,$BJ$111)</f>
        <v>0</v>
      </c>
      <c r="CW111" s="67">
        <f>SUMIFS(CV12:CV91,$U$12:$U$91,$BM$107,$T$12:$T$91,$BJ$111)</f>
        <v>0</v>
      </c>
      <c r="CX111" s="68">
        <f>SUMIFS(CV12:CV91,$U$12:$U$91,$BN$107,$T$12:$T$91,$BJ$111)</f>
        <v>0</v>
      </c>
      <c r="CY111" s="12"/>
      <c r="CZ111" s="66">
        <v>1.7</v>
      </c>
      <c r="DA111" s="67">
        <f>SUMIFS(DB12:DB91,$U$12:$U$91,$BK$107,$T$12:$T$91,$BJ$111)</f>
        <v>0</v>
      </c>
      <c r="DB111" s="67">
        <f>SUMIFS(DB12:DB91,$U$12:$U$91,$BL$107,$T$12:$T$91,$BJ$111)</f>
        <v>0</v>
      </c>
      <c r="DC111" s="67">
        <f>SUMIFS(DB12:DB91,$U$12:$U$91,$BM$107,$T$12:$T$91,$BJ$111)</f>
        <v>0</v>
      </c>
      <c r="DD111" s="68">
        <f>SUMIFS(DB12:DB91,$U$12:$U$91,$BN$107,$T$12:$T$91,$BJ$111)</f>
        <v>0</v>
      </c>
      <c r="DE111" s="12"/>
      <c r="DF111" s="66">
        <v>1.7</v>
      </c>
      <c r="DG111" s="67">
        <f>SUMIFS(DH12:DH91,$U$12:$U$91,$BK$107,$T$12:$T$91,$BJ$111)</f>
        <v>0</v>
      </c>
      <c r="DH111" s="67">
        <f>SUMIFS(DH12:DH91,$U$12:$U$91,$BL$107,$T$12:$T$91,$BJ$111)</f>
        <v>0</v>
      </c>
      <c r="DI111" s="67">
        <f>SUMIFS(DH12:DH91,$U$12:$U$91,$BM$107,$T$12:$T$91,$BJ$111)</f>
        <v>0</v>
      </c>
      <c r="DJ111" s="68">
        <f>SUMIFS(DH12:DH91,$U$12:$U$91,$BN$107,$T$12:$T$91,$BJ$111)</f>
        <v>0</v>
      </c>
    </row>
    <row r="112" spans="2:114" ht="19.5" customHeight="1">
      <c r="AF112" s="53">
        <f>SUMIFS($AO$12:$AO$91,$U$12:$U$91,$U$96)</f>
        <v>21900</v>
      </c>
      <c r="AG112" s="54">
        <f>SUMIFS($AO$12:$AO$91,$U$12:$U$91,$V$96)</f>
        <v>7981.5</v>
      </c>
      <c r="AH112" s="54">
        <f>SUMIFS($AO$12:$AO$91,$U$12:$U$91,$W$96)</f>
        <v>32475</v>
      </c>
      <c r="AI112" s="54">
        <f>SUMIFS($AO$12:$AO$91,$U$12:$U$91,$X$96)</f>
        <v>0</v>
      </c>
      <c r="AJ112" s="54">
        <f>SUM(AF112:AI112)</f>
        <v>62356.5</v>
      </c>
      <c r="AK112" s="214"/>
      <c r="AR112" s="13"/>
      <c r="AS112" s="13"/>
      <c r="BH112" s="255"/>
      <c r="BI112" s="13"/>
      <c r="BJ112" s="63" t="s">
        <v>62</v>
      </c>
      <c r="BK112" s="69">
        <f>SUM(BK108:BK111)</f>
        <v>0</v>
      </c>
      <c r="BL112" s="69">
        <f>SUM(BL108:BL111)</f>
        <v>0</v>
      </c>
      <c r="BM112" s="69">
        <f>SUM(BM108:BM111)</f>
        <v>0</v>
      </c>
      <c r="BN112" s="70">
        <f>SUM(BN108:BN111)</f>
        <v>0</v>
      </c>
      <c r="BO112" s="14"/>
      <c r="BP112" s="63" t="s">
        <v>62</v>
      </c>
      <c r="BQ112" s="69">
        <f>SUM(BQ108:BQ111)</f>
        <v>0</v>
      </c>
      <c r="BR112" s="69">
        <f>SUM(BR108:BR111)</f>
        <v>0</v>
      </c>
      <c r="BS112" s="69">
        <f>SUM(BS108:BS111)</f>
        <v>0</v>
      </c>
      <c r="BT112" s="70">
        <f>SUM(BT108:BT111)</f>
        <v>0</v>
      </c>
      <c r="BU112" s="14"/>
      <c r="BV112" s="63" t="s">
        <v>62</v>
      </c>
      <c r="BW112" s="69">
        <f>SUM(BW108:BW111)</f>
        <v>0</v>
      </c>
      <c r="BX112" s="69">
        <f>SUM(BX108:BX111)</f>
        <v>0</v>
      </c>
      <c r="BY112" s="69">
        <f>SUM(BY108:BY111)</f>
        <v>0</v>
      </c>
      <c r="BZ112" s="70">
        <f>SUM(BZ108:BZ111)</f>
        <v>0</v>
      </c>
      <c r="CA112" s="14"/>
      <c r="CB112" s="63" t="s">
        <v>62</v>
      </c>
      <c r="CC112" s="69">
        <f>SUM(CC108:CC111)</f>
        <v>0</v>
      </c>
      <c r="CD112" s="69">
        <f>SUM(CD108:CD111)</f>
        <v>0</v>
      </c>
      <c r="CE112" s="69">
        <f>SUM(CE108:CE111)</f>
        <v>0</v>
      </c>
      <c r="CF112" s="70">
        <f>SUM(CF108:CF111)</f>
        <v>0</v>
      </c>
      <c r="CG112" s="14"/>
      <c r="CH112" s="63" t="s">
        <v>62</v>
      </c>
      <c r="CI112" s="69">
        <f>SUM(CI108:CI111)</f>
        <v>0</v>
      </c>
      <c r="CJ112" s="69">
        <f>SUM(CJ108:CJ111)</f>
        <v>0</v>
      </c>
      <c r="CK112" s="69">
        <f>SUM(CK108:CK111)</f>
        <v>0</v>
      </c>
      <c r="CL112" s="70">
        <f>SUM(CL108:CL111)</f>
        <v>0</v>
      </c>
      <c r="CM112" s="14"/>
      <c r="CN112" s="63" t="s">
        <v>62</v>
      </c>
      <c r="CO112" s="69">
        <f>SUM(CO108:CO111)</f>
        <v>0</v>
      </c>
      <c r="CP112" s="69">
        <f>SUM(CP108:CP111)</f>
        <v>0</v>
      </c>
      <c r="CQ112" s="69">
        <f>SUM(CQ108:CQ111)</f>
        <v>0</v>
      </c>
      <c r="CR112" s="70">
        <f>SUM(CR108:CR111)</f>
        <v>0</v>
      </c>
      <c r="CS112" s="14"/>
      <c r="CT112" s="63" t="s">
        <v>62</v>
      </c>
      <c r="CU112" s="69">
        <f>SUM(CU108:CU111)</f>
        <v>0</v>
      </c>
      <c r="CV112" s="69">
        <f>SUM(CV108:CV111)</f>
        <v>0</v>
      </c>
      <c r="CW112" s="69">
        <f>SUM(CW108:CW111)</f>
        <v>0</v>
      </c>
      <c r="CX112" s="70">
        <f>SUM(CX108:CX111)</f>
        <v>0</v>
      </c>
      <c r="CY112" s="14"/>
      <c r="CZ112" s="63" t="s">
        <v>62</v>
      </c>
      <c r="DA112" s="69">
        <f>SUM(DA108:DA111)</f>
        <v>0</v>
      </c>
      <c r="DB112" s="69">
        <f>SUM(DB108:DB111)</f>
        <v>0</v>
      </c>
      <c r="DC112" s="69">
        <f>SUM(DC108:DC111)</f>
        <v>0</v>
      </c>
      <c r="DD112" s="70">
        <f>SUM(DD108:DD111)</f>
        <v>0</v>
      </c>
      <c r="DE112" s="14"/>
      <c r="DF112" s="63" t="s">
        <v>62</v>
      </c>
      <c r="DG112" s="69">
        <f>SUM(DG108:DG111)</f>
        <v>0</v>
      </c>
      <c r="DH112" s="69">
        <f>SUM(DH108:DH111)</f>
        <v>0</v>
      </c>
      <c r="DI112" s="69">
        <f>SUM(DI108:DI111)</f>
        <v>0</v>
      </c>
      <c r="DJ112" s="70">
        <f>SUM(DJ108:DJ111)</f>
        <v>0</v>
      </c>
    </row>
    <row r="113" spans="41:114" ht="19.5" customHeight="1">
      <c r="AR113" s="13"/>
      <c r="AS113" s="13"/>
      <c r="BH113" s="255"/>
      <c r="BI113" s="13"/>
      <c r="BJ113" s="71" t="s">
        <v>96</v>
      </c>
      <c r="BK113" s="72">
        <f>BK112+BL112+BM112+BN112</f>
        <v>0</v>
      </c>
      <c r="BL113" s="73"/>
      <c r="BM113" s="74"/>
      <c r="BN113" s="75"/>
      <c r="BO113" s="13"/>
      <c r="BP113" s="71" t="s">
        <v>96</v>
      </c>
      <c r="BQ113" s="72">
        <f>BQ112+BR112+BS112+BT112</f>
        <v>0</v>
      </c>
      <c r="BR113" s="73"/>
      <c r="BS113" s="74"/>
      <c r="BT113" s="75"/>
      <c r="BU113" s="13"/>
      <c r="BV113" s="71" t="s">
        <v>96</v>
      </c>
      <c r="BW113" s="72">
        <f>BW112+BX112+BY112+BZ112</f>
        <v>0</v>
      </c>
      <c r="BX113" s="73"/>
      <c r="BY113" s="74"/>
      <c r="BZ113" s="75"/>
      <c r="CA113" s="13"/>
      <c r="CB113" s="71" t="s">
        <v>96</v>
      </c>
      <c r="CC113" s="72">
        <f>CC112+CD112+CE112+CF112</f>
        <v>0</v>
      </c>
      <c r="CD113" s="73"/>
      <c r="CE113" s="74"/>
      <c r="CF113" s="75"/>
      <c r="CG113" s="13"/>
      <c r="CH113" s="71" t="s">
        <v>96</v>
      </c>
      <c r="CI113" s="72">
        <f>CI112+CJ112+CK112+CL112</f>
        <v>0</v>
      </c>
      <c r="CJ113" s="73"/>
      <c r="CK113" s="74"/>
      <c r="CL113" s="75"/>
      <c r="CM113" s="13"/>
      <c r="CN113" s="71" t="s">
        <v>96</v>
      </c>
      <c r="CO113" s="72">
        <f>CO112+CP112+CQ112+CR112</f>
        <v>0</v>
      </c>
      <c r="CP113" s="73"/>
      <c r="CQ113" s="74"/>
      <c r="CR113" s="75"/>
      <c r="CS113" s="13"/>
      <c r="CT113" s="71" t="s">
        <v>96</v>
      </c>
      <c r="CU113" s="72">
        <f>CU112+CV112+CW112+CX112</f>
        <v>0</v>
      </c>
      <c r="CV113" s="73"/>
      <c r="CW113" s="74"/>
      <c r="CX113" s="75"/>
      <c r="CY113" s="13"/>
      <c r="CZ113" s="71" t="s">
        <v>96</v>
      </c>
      <c r="DA113" s="72">
        <f>DA112+DB112+DC112+DD112</f>
        <v>0</v>
      </c>
      <c r="DB113" s="73"/>
      <c r="DC113" s="74"/>
      <c r="DD113" s="75"/>
      <c r="DE113" s="13"/>
      <c r="DF113" s="71" t="s">
        <v>96</v>
      </c>
      <c r="DG113" s="72">
        <f>DG112+DH112+DI112+DJ112</f>
        <v>0</v>
      </c>
      <c r="DH113" s="73"/>
      <c r="DI113" s="74"/>
      <c r="DJ113" s="75"/>
    </row>
    <row r="114" spans="41:114" ht="19.5" customHeight="1">
      <c r="AR114" s="13"/>
      <c r="AS114" s="13"/>
      <c r="BH114" s="255"/>
      <c r="BI114" s="13"/>
      <c r="BJ114" s="13"/>
      <c r="BK114" s="15"/>
      <c r="BL114" s="15"/>
      <c r="BM114" s="5"/>
      <c r="BN114" s="5"/>
      <c r="BO114" s="13"/>
      <c r="BP114" s="13"/>
      <c r="BQ114" s="15"/>
      <c r="BR114" s="15"/>
      <c r="BS114" s="5"/>
      <c r="BT114" s="5"/>
      <c r="BU114" s="13"/>
      <c r="BV114" s="13"/>
      <c r="BW114" s="15"/>
      <c r="BX114" s="15"/>
      <c r="BY114" s="5"/>
      <c r="BZ114" s="5"/>
      <c r="CA114" s="13"/>
      <c r="CB114" s="13"/>
      <c r="CC114" s="15"/>
      <c r="CD114" s="15"/>
      <c r="CE114" s="5"/>
      <c r="CF114" s="5"/>
    </row>
    <row r="115" spans="41:114" ht="19.5" customHeight="1">
      <c r="AR115" s="14"/>
      <c r="AS115" s="14"/>
      <c r="BH115" s="256"/>
      <c r="BI115" s="14"/>
      <c r="BJ115" s="13"/>
      <c r="BK115" s="15"/>
      <c r="BL115" s="15"/>
      <c r="BM115" s="5"/>
      <c r="BN115" s="5"/>
    </row>
    <row r="116" spans="41:114" ht="19.5" customHeight="1">
      <c r="AR116" s="14"/>
      <c r="AS116" s="14"/>
      <c r="BH116" s="256"/>
      <c r="BI116" s="14"/>
      <c r="BJ116" s="13"/>
      <c r="BK116" s="15"/>
      <c r="BL116" s="15"/>
      <c r="BM116" s="5"/>
      <c r="BN116" s="5"/>
    </row>
    <row r="117" spans="41:114" ht="19.5" customHeight="1">
      <c r="AR117" s="13"/>
      <c r="AS117" s="13"/>
      <c r="BH117" s="255"/>
      <c r="BI117" s="13"/>
      <c r="BJ117" s="13"/>
      <c r="BK117" s="15"/>
      <c r="BL117" s="15"/>
      <c r="BM117" s="5"/>
      <c r="BN117" s="5"/>
    </row>
    <row r="118" spans="41:114" ht="19.5" customHeight="1">
      <c r="AR118" s="13"/>
      <c r="AS118" s="13"/>
      <c r="BH118" s="255"/>
      <c r="BI118" s="13"/>
      <c r="BJ118" s="14"/>
      <c r="BK118" s="16"/>
      <c r="BL118" s="16"/>
      <c r="BM118" s="10"/>
      <c r="BN118" s="10"/>
    </row>
    <row r="119" spans="41:114" ht="19.5" customHeight="1">
      <c r="AR119" s="13"/>
      <c r="AS119" s="13"/>
      <c r="BH119" s="255"/>
      <c r="BI119" s="13"/>
      <c r="BL119" s="14"/>
      <c r="BM119" s="10"/>
      <c r="BN119" s="11"/>
    </row>
    <row r="120" spans="41:114" ht="19.5" customHeight="1">
      <c r="AR120" s="13"/>
      <c r="AS120" s="13"/>
      <c r="BH120" s="255"/>
      <c r="BI120" s="13"/>
    </row>
    <row r="121" spans="41:114" ht="19.5" customHeight="1">
      <c r="AR121" s="14"/>
      <c r="AS121" s="14"/>
      <c r="BH121" s="256"/>
      <c r="BI121" s="14"/>
    </row>
    <row r="122" spans="41:114" ht="19.5" customHeight="1">
      <c r="AR122" s="14"/>
      <c r="AS122" s="14"/>
      <c r="BH122" s="256"/>
      <c r="BI122" s="14"/>
    </row>
    <row r="123" spans="41:114" ht="19.5" customHeight="1">
      <c r="AO123" s="12"/>
      <c r="AP123" s="12"/>
      <c r="AQ123" s="12"/>
      <c r="AR123" s="12"/>
      <c r="AS123" s="12"/>
      <c r="BH123" s="12"/>
      <c r="BI123" s="12"/>
    </row>
    <row r="124" spans="41:114" ht="19.5" customHeight="1">
      <c r="AR124" s="12"/>
      <c r="AS124" s="12"/>
    </row>
  </sheetData>
  <mergeCells count="179">
    <mergeCell ref="S9:S11"/>
    <mergeCell ref="AF12:AF13"/>
    <mergeCell ref="AG12:AG13"/>
    <mergeCell ref="DI106:DJ106"/>
    <mergeCell ref="CQ106:CR106"/>
    <mergeCell ref="CU106:CV106"/>
    <mergeCell ref="CW106:CX106"/>
    <mergeCell ref="DA106:DB106"/>
    <mergeCell ref="DC106:DD106"/>
    <mergeCell ref="DG106:DH106"/>
    <mergeCell ref="BY106:BZ106"/>
    <mergeCell ref="CC106:CD106"/>
    <mergeCell ref="CE106:CF106"/>
    <mergeCell ref="CI106:CJ106"/>
    <mergeCell ref="CK106:CL106"/>
    <mergeCell ref="CO106:CP106"/>
    <mergeCell ref="DC96:DD96"/>
    <mergeCell ref="DG96:DH96"/>
    <mergeCell ref="DI96:DJ96"/>
    <mergeCell ref="CU95:CV95"/>
    <mergeCell ref="CW95:CX95"/>
    <mergeCell ref="DA95:DB95"/>
    <mergeCell ref="DC95:DD95"/>
    <mergeCell ref="DG95:DH95"/>
    <mergeCell ref="DI95:DJ95"/>
    <mergeCell ref="U106:V106"/>
    <mergeCell ref="BK106:BL106"/>
    <mergeCell ref="BM106:BN106"/>
    <mergeCell ref="BQ106:BR106"/>
    <mergeCell ref="BS106:BT106"/>
    <mergeCell ref="BW106:BX106"/>
    <mergeCell ref="CU96:CV96"/>
    <mergeCell ref="CW96:CX96"/>
    <mergeCell ref="DA96:DB96"/>
    <mergeCell ref="BK96:BL96"/>
    <mergeCell ref="BM96:BN96"/>
    <mergeCell ref="BQ96:BR96"/>
    <mergeCell ref="BS96:BT96"/>
    <mergeCell ref="BW96:BX96"/>
    <mergeCell ref="BY96:BZ96"/>
    <mergeCell ref="CC96:CD96"/>
    <mergeCell ref="CE96:CF96"/>
    <mergeCell ref="CI96:CJ96"/>
    <mergeCell ref="CK96:CL96"/>
    <mergeCell ref="CO96:CP96"/>
    <mergeCell ref="CQ96:CR96"/>
    <mergeCell ref="CC95:CD95"/>
    <mergeCell ref="CE95:CF95"/>
    <mergeCell ref="CI95:CJ95"/>
    <mergeCell ref="CK95:CL95"/>
    <mergeCell ref="CO95:CP95"/>
    <mergeCell ref="CQ95:CR95"/>
    <mergeCell ref="DI10:DI11"/>
    <mergeCell ref="DJ10:DJ11"/>
    <mergeCell ref="AF93:AK93"/>
    <mergeCell ref="DE10:DE11"/>
    <mergeCell ref="DF10:DF11"/>
    <mergeCell ref="DG10:DG11"/>
    <mergeCell ref="DH10:DH11"/>
    <mergeCell ref="CJ10:CJ11"/>
    <mergeCell ref="CK10:CK11"/>
    <mergeCell ref="CL10:CL11"/>
    <mergeCell ref="CB10:CB11"/>
    <mergeCell ref="CC10:CC11"/>
    <mergeCell ref="CD10:CD11"/>
    <mergeCell ref="CE10:CE11"/>
    <mergeCell ref="CF10:CF11"/>
    <mergeCell ref="BU10:BU11"/>
    <mergeCell ref="BV10:BV11"/>
    <mergeCell ref="BW10:BW11"/>
    <mergeCell ref="BQ10:BQ11"/>
    <mergeCell ref="BX10:BX11"/>
    <mergeCell ref="U95:V95"/>
    <mergeCell ref="BK95:BL95"/>
    <mergeCell ref="BM95:BN95"/>
    <mergeCell ref="BQ95:BR95"/>
    <mergeCell ref="BS95:BT95"/>
    <mergeCell ref="BW95:BX95"/>
    <mergeCell ref="BY95:BZ95"/>
    <mergeCell ref="DC10:DC11"/>
    <mergeCell ref="DD10:DD11"/>
    <mergeCell ref="CW10:CW11"/>
    <mergeCell ref="CX10:CX11"/>
    <mergeCell ref="CY10:CY11"/>
    <mergeCell ref="CZ10:CZ11"/>
    <mergeCell ref="DA10:DA11"/>
    <mergeCell ref="DB10:DB11"/>
    <mergeCell ref="CM10:CM11"/>
    <mergeCell ref="CN10:CN11"/>
    <mergeCell ref="CO10:CO11"/>
    <mergeCell ref="CP10:CP11"/>
    <mergeCell ref="CQ10:CQ11"/>
    <mergeCell ref="CR10:CR11"/>
    <mergeCell ref="CG10:CG11"/>
    <mergeCell ref="CH10:CH11"/>
    <mergeCell ref="CI10:CI11"/>
    <mergeCell ref="BY10:BY11"/>
    <mergeCell ref="BZ10:BZ11"/>
    <mergeCell ref="BS10:BS11"/>
    <mergeCell ref="BT10:BT11"/>
    <mergeCell ref="BI10:BI11"/>
    <mergeCell ref="BJ10:BJ11"/>
    <mergeCell ref="BK10:BK11"/>
    <mergeCell ref="BL10:BL11"/>
    <mergeCell ref="BM10:BM11"/>
    <mergeCell ref="BN10:BN11"/>
    <mergeCell ref="BR10:BR11"/>
    <mergeCell ref="AY10:AZ10"/>
    <mergeCell ref="CA10:CA11"/>
    <mergeCell ref="BA10:BC10"/>
    <mergeCell ref="BD10:BG10"/>
    <mergeCell ref="DO9:DQ9"/>
    <mergeCell ref="E10:E11"/>
    <mergeCell ref="F10:F11"/>
    <mergeCell ref="Z10:Z11"/>
    <mergeCell ref="AA10:AA11"/>
    <mergeCell ref="AB10:AB11"/>
    <mergeCell ref="AC10:AC11"/>
    <mergeCell ref="AD10:AD11"/>
    <mergeCell ref="AF10:AF11"/>
    <mergeCell ref="AG10:AG11"/>
    <mergeCell ref="CS9:CX9"/>
    <mergeCell ref="CY9:DD9"/>
    <mergeCell ref="DE9:DJ9"/>
    <mergeCell ref="DK9:DK11"/>
    <mergeCell ref="DL9:DL11"/>
    <mergeCell ref="DM9:DM11"/>
    <mergeCell ref="CS10:CS11"/>
    <mergeCell ref="CT10:CT11"/>
    <mergeCell ref="BO10:BO11"/>
    <mergeCell ref="BP10:BP11"/>
    <mergeCell ref="AI10:AI11"/>
    <mergeCell ref="AJ10:AJ11"/>
    <mergeCell ref="AK10:AK11"/>
    <mergeCell ref="CU10:CU11"/>
    <mergeCell ref="CV10:CV11"/>
    <mergeCell ref="BI9:BN9"/>
    <mergeCell ref="BO9:BT9"/>
    <mergeCell ref="BU9:BZ9"/>
    <mergeCell ref="CA9:CF9"/>
    <mergeCell ref="CG9:CL9"/>
    <mergeCell ref="CM9:CR9"/>
    <mergeCell ref="AL9:AO9"/>
    <mergeCell ref="AP9:AR9"/>
    <mergeCell ref="AS9:AS11"/>
    <mergeCell ref="AT9:AX9"/>
    <mergeCell ref="AY9:BC9"/>
    <mergeCell ref="BD9:BG9"/>
    <mergeCell ref="AL10:AL11"/>
    <mergeCell ref="AN10:AN11"/>
    <mergeCell ref="AP10:AP11"/>
    <mergeCell ref="AQ10:AQ11"/>
    <mergeCell ref="AR10:AR11"/>
    <mergeCell ref="AT10:AU10"/>
    <mergeCell ref="AV10:AX10"/>
    <mergeCell ref="BH8:BH11"/>
    <mergeCell ref="O9:O11"/>
    <mergeCell ref="P9:P11"/>
    <mergeCell ref="Q9:Q11"/>
    <mergeCell ref="R9:R11"/>
    <mergeCell ref="T9:T11"/>
    <mergeCell ref="U9:U11"/>
    <mergeCell ref="B3:AP3"/>
    <mergeCell ref="AT8:BG8"/>
    <mergeCell ref="B9:B11"/>
    <mergeCell ref="C9:C11"/>
    <mergeCell ref="D9:D11"/>
    <mergeCell ref="E9:F9"/>
    <mergeCell ref="G9:G11"/>
    <mergeCell ref="H9:H11"/>
    <mergeCell ref="I9:K11"/>
    <mergeCell ref="L9:N11"/>
    <mergeCell ref="V9:V11"/>
    <mergeCell ref="W9:W11"/>
    <mergeCell ref="X9:X11"/>
    <mergeCell ref="Y9:Y11"/>
    <mergeCell ref="AE9:AE11"/>
    <mergeCell ref="AF9:AK9"/>
    <mergeCell ref="AH10:AH11"/>
  </mergeCells>
  <phoneticPr fontId="1"/>
  <dataValidations count="9">
    <dataValidation type="list" allowBlank="1" showInputMessage="1" showErrorMessage="1" sqref="AW12:AW91 BF12:BF91 BB12:BB91" xr:uid="{EFE5D582-4760-4DD0-8E2D-F737CAB9AD98}">
      <formula1>$AV$4:$AV$6</formula1>
    </dataValidation>
    <dataValidation type="list" allowBlank="1" showInputMessage="1" showErrorMessage="1" sqref="BK5 DG7 DG5 DA7 DA5 CU7 CU5 CO7 CO5 CI7 CI5 CC7 CC5 BW7 BW5 BQ7 BQ5 BK7" xr:uid="{4EA53B92-032B-4574-ADFE-DFCC789B0CA4}">
      <formula1>$AL$4:$AL$5</formula1>
    </dataValidation>
    <dataValidation type="list" allowBlank="1" showInputMessage="1" showErrorMessage="1" sqref="BK6 DG6 DA6 CU6 CO6 CI6 CC6 BW6 BQ6" xr:uid="{84B55F48-D3BC-4903-B138-448EC6F07FB0}">
      <formula1>$AK$4:$AK$7</formula1>
    </dataValidation>
    <dataValidation type="list" allowBlank="1" showInputMessage="1" sqref="P12:P91" xr:uid="{B6C82A24-1E09-430C-AF13-D9DAC433B40F}">
      <formula1>"追加"</formula1>
    </dataValidation>
    <dataValidation type="list" allowBlank="1" showInputMessage="1" sqref="Q12:Q91 O12:O91" xr:uid="{CA41BE2C-A2C0-4495-A3EB-2882FCF64A38}">
      <formula1>"〃"</formula1>
    </dataValidation>
    <dataValidation type="list" allowBlank="1" showInputMessage="1" showErrorMessage="1" sqref="T12:T91" xr:uid="{4469CC63-D241-4FD4-A02A-B9E5E4184E55}">
      <formula1>$AP$4:$AP$7</formula1>
    </dataValidation>
    <dataValidation type="list" allowBlank="1" showInputMessage="1" showErrorMessage="1" sqref="U12:U91" xr:uid="{E0D54C5B-8F01-402A-96C4-68CF965DFF8D}">
      <formula1>$BI$4:$BI$7</formula1>
    </dataValidation>
    <dataValidation type="list" allowBlank="1" showInputMessage="1" showErrorMessage="1" sqref="BN4:BN7 DJ4:DJ7 BT4:BT7 BZ4:BZ7 CF4:CF7 CL4:CL7 CR4:CR7 CX4:CX7 DD4:DD7" xr:uid="{950E3738-BA52-40A5-9A06-873FD296B6B8}">
      <formula1>$AQ$4:$AQ$7</formula1>
    </dataValidation>
    <dataValidation type="list" allowBlank="1" showInputMessage="1" showErrorMessage="1" sqref="S12:S91" xr:uid="{F8602709-72F7-449E-A1C9-824DA65667E6}">
      <formula1>$S$7</formula1>
    </dataValidation>
  </dataValidations>
  <pageMargins left="0.31496062992125984" right="0.31496062992125984" top="0.74803149606299213" bottom="0.55118110236220474" header="0.31496062992125984" footer="0.31496062992125984"/>
  <pageSetup paperSize="9" scale="44" fitToWidth="2" orientation="landscape" r:id="rId1"/>
  <headerFooter>
    <oddHeader>&amp;L&amp;24別紙１管理シート</oddHeader>
  </headerFooter>
  <colBreaks count="5" manualBreakCount="5">
    <brk id="31" min="2" max="113" man="1"/>
    <brk id="60" min="2" max="113" man="1"/>
    <brk id="66" min="2" max="113" man="1"/>
    <brk id="78" min="2" max="113" man="1"/>
    <brk id="102" min="2" max="113" man="1"/>
  </colBreaks>
  <drawing r:id="rId2"/>
  <legacyDrawing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DQ124"/>
  <sheetViews>
    <sheetView view="pageBreakPreview" topLeftCell="A3" zoomScale="60" zoomScaleNormal="80" workbookViewId="0">
      <selection activeCell="F10" sqref="F10:F11"/>
    </sheetView>
  </sheetViews>
  <sheetFormatPr defaultColWidth="9" defaultRowHeight="19.5" customHeight="1" outlineLevelRow="1" outlineLevelCol="1"/>
  <cols>
    <col min="1" max="1" width="6.08984375" style="1" customWidth="1"/>
    <col min="2" max="2" width="12.453125" style="1" customWidth="1"/>
    <col min="3" max="3" width="7.453125" style="1" customWidth="1"/>
    <col min="4" max="4" width="22.453125" style="1" customWidth="1"/>
    <col min="5" max="5" width="7.453125" style="1" customWidth="1"/>
    <col min="6" max="6" width="11" style="1" customWidth="1"/>
    <col min="7" max="7" width="8.36328125" style="1" customWidth="1"/>
    <col min="8" max="8" width="22.453125" style="1" customWidth="1"/>
    <col min="9" max="9" width="7" style="1" customWidth="1"/>
    <col min="10" max="10" width="4.453125" style="1" customWidth="1"/>
    <col min="11" max="11" width="7" style="1" customWidth="1"/>
    <col min="12" max="12" width="6" style="1" customWidth="1"/>
    <col min="13" max="13" width="3.90625" style="1" customWidth="1"/>
    <col min="14" max="14" width="5" style="1" customWidth="1"/>
    <col min="15" max="16" width="7.453125" style="1" customWidth="1"/>
    <col min="17" max="17" width="22.453125" style="1" customWidth="1"/>
    <col min="18" max="18" width="22.453125" style="3" customWidth="1"/>
    <col min="19" max="19" width="11" style="3" customWidth="1"/>
    <col min="20" max="21" width="8.7265625" style="1" customWidth="1"/>
    <col min="22" max="24" width="11.26953125" style="1" customWidth="1"/>
    <col min="25" max="25" width="12.26953125" style="1" customWidth="1"/>
    <col min="26" max="26" width="11.26953125" style="1" customWidth="1"/>
    <col min="27" max="27" width="7.453125" style="1" customWidth="1"/>
    <col min="28" max="28" width="11.26953125" style="1" customWidth="1"/>
    <col min="29" max="29" width="7.453125" style="1" customWidth="1"/>
    <col min="30" max="30" width="12.90625" style="1" customWidth="1"/>
    <col min="31" max="31" width="11.26953125" style="1" customWidth="1"/>
    <col min="32" max="37" width="8.08984375" style="1" customWidth="1"/>
    <col min="38" max="38" width="9.7265625" style="1" customWidth="1"/>
    <col min="39" max="39" width="12.26953125" style="1" customWidth="1"/>
    <col min="40" max="40" width="9.7265625" style="1" customWidth="1"/>
    <col min="41" max="41" width="13" style="1" customWidth="1"/>
    <col min="42" max="44" width="10.6328125" style="1" customWidth="1"/>
    <col min="45" max="45" width="32" style="1" customWidth="1"/>
    <col min="46" max="54" width="11.453125" style="1" customWidth="1" outlineLevel="1"/>
    <col min="55" max="59" width="11.453125" style="1" customWidth="1"/>
    <col min="60" max="60" width="22.08984375" style="1" hidden="1" customWidth="1"/>
    <col min="61" max="62" width="10.6328125" style="1" hidden="1" customWidth="1"/>
    <col min="63" max="63" width="10.453125" style="1" hidden="1" customWidth="1"/>
    <col min="64" max="78" width="10.6328125" style="1" hidden="1" customWidth="1"/>
    <col min="79" max="81" width="10.453125" style="1" hidden="1" customWidth="1"/>
    <col min="82" max="82" width="9" style="1" hidden="1" customWidth="1"/>
    <col min="83" max="114" width="10.6328125" style="1" hidden="1" customWidth="1"/>
    <col min="115" max="116" width="14.26953125" style="1" hidden="1" customWidth="1"/>
    <col min="117" max="117" width="14.36328125" style="1" hidden="1" customWidth="1"/>
    <col min="118" max="118" width="9" style="1"/>
    <col min="119" max="119" width="17.26953125" style="1" customWidth="1"/>
    <col min="120" max="120" width="16.453125" style="1" customWidth="1"/>
    <col min="121" max="121" width="15.08984375" style="1" customWidth="1"/>
    <col min="122" max="16384" width="9" style="1"/>
  </cols>
  <sheetData>
    <row r="1" spans="1:121" ht="19.5" hidden="1" customHeight="1"/>
    <row r="2" spans="1:121" ht="19.5" hidden="1" customHeight="1" thickBot="1">
      <c r="U2" s="1" t="s">
        <v>0</v>
      </c>
      <c r="AL2" s="1" t="s">
        <v>1</v>
      </c>
      <c r="AM2" s="109" t="s">
        <v>2</v>
      </c>
      <c r="AN2" s="1" t="s">
        <v>3</v>
      </c>
      <c r="AO2" s="109" t="s">
        <v>4</v>
      </c>
      <c r="AP2" s="1" t="s">
        <v>5</v>
      </c>
      <c r="AQ2" s="1" t="s">
        <v>6</v>
      </c>
      <c r="AR2" s="1" t="s">
        <v>7</v>
      </c>
    </row>
    <row r="3" spans="1:121" ht="53.25" customHeight="1" thickBot="1">
      <c r="B3" s="273" t="s">
        <v>147</v>
      </c>
      <c r="C3" s="273"/>
      <c r="D3" s="273"/>
      <c r="E3" s="273"/>
      <c r="F3" s="273"/>
      <c r="G3" s="273"/>
      <c r="H3" s="273"/>
      <c r="I3" s="273"/>
      <c r="J3" s="273"/>
      <c r="K3" s="273"/>
      <c r="L3" s="273"/>
      <c r="M3" s="273"/>
      <c r="N3" s="273"/>
      <c r="O3" s="273"/>
      <c r="P3" s="273"/>
      <c r="Q3" s="273"/>
      <c r="R3" s="273"/>
      <c r="S3" s="273"/>
      <c r="T3" s="273"/>
      <c r="U3" s="273"/>
      <c r="V3" s="273"/>
      <c r="W3" s="273"/>
      <c r="X3" s="273"/>
      <c r="Y3" s="273"/>
      <c r="Z3" s="273"/>
      <c r="AA3" s="273"/>
      <c r="AB3" s="273"/>
      <c r="AC3" s="273"/>
      <c r="AD3" s="273"/>
      <c r="AE3" s="273"/>
      <c r="AF3" s="273"/>
      <c r="AG3" s="273"/>
      <c r="AH3" s="273"/>
      <c r="AI3" s="273"/>
      <c r="AJ3" s="273"/>
      <c r="AK3" s="273"/>
      <c r="AL3" s="273"/>
      <c r="AM3" s="273"/>
      <c r="AN3" s="273"/>
      <c r="AO3" s="273"/>
      <c r="AP3" s="273"/>
      <c r="AQ3" s="9"/>
      <c r="AR3" s="9"/>
      <c r="AS3" s="9"/>
      <c r="AT3" s="9"/>
      <c r="AU3" s="9"/>
      <c r="AV3" s="9"/>
      <c r="AW3" s="9"/>
      <c r="AX3" s="9"/>
      <c r="AY3" s="9"/>
      <c r="AZ3" s="9"/>
      <c r="BA3" s="9"/>
      <c r="BB3" s="9"/>
      <c r="BC3" s="9"/>
      <c r="BD3" s="4"/>
      <c r="BH3" s="4"/>
      <c r="BI3" s="4"/>
    </row>
    <row r="4" spans="1:121" ht="19.5" customHeight="1">
      <c r="B4" s="9"/>
      <c r="C4" s="9"/>
      <c r="D4" s="9"/>
      <c r="E4" s="9"/>
      <c r="F4" s="9"/>
      <c r="G4" s="9"/>
      <c r="H4" s="9"/>
      <c r="I4" s="9"/>
      <c r="J4" s="9"/>
      <c r="K4" s="9"/>
      <c r="L4" s="9"/>
      <c r="M4" s="9"/>
      <c r="N4" s="9"/>
      <c r="O4" s="9"/>
      <c r="P4" s="9"/>
      <c r="Q4" s="9"/>
      <c r="R4" s="9"/>
      <c r="S4" s="9"/>
      <c r="T4" s="9"/>
      <c r="U4" s="9"/>
      <c r="V4" s="9"/>
      <c r="W4" s="9"/>
      <c r="X4" s="9"/>
      <c r="Y4" s="9"/>
      <c r="Z4" s="9"/>
      <c r="AA4" s="9"/>
      <c r="AB4" s="9"/>
      <c r="AC4" s="9"/>
      <c r="AD4" s="9"/>
      <c r="AE4" s="9"/>
      <c r="AF4" s="9"/>
      <c r="AG4" s="9"/>
      <c r="AH4" s="9"/>
      <c r="AI4" s="9"/>
      <c r="AJ4" s="9"/>
      <c r="AK4" s="9"/>
      <c r="AL4" s="9"/>
      <c r="AM4" s="9"/>
      <c r="AN4" s="9"/>
      <c r="AO4" s="9"/>
      <c r="AP4" s="60">
        <v>1.1499999999999999</v>
      </c>
      <c r="AQ4" s="60">
        <v>0.7</v>
      </c>
      <c r="AR4" s="61" t="s">
        <v>8</v>
      </c>
      <c r="AS4" s="61"/>
      <c r="AT4" s="61"/>
      <c r="AU4" s="61"/>
      <c r="AV4" s="61" t="s">
        <v>105</v>
      </c>
      <c r="AW4" s="61"/>
      <c r="AX4" s="61"/>
      <c r="AY4" s="61"/>
      <c r="AZ4" s="61"/>
      <c r="BA4" s="61"/>
      <c r="BB4" s="61"/>
      <c r="BC4" s="61"/>
      <c r="BD4" s="61"/>
      <c r="BE4" s="61"/>
      <c r="BF4" s="61"/>
      <c r="BG4" s="61"/>
      <c r="BI4" s="1" t="s">
        <v>9</v>
      </c>
      <c r="BK4" s="215" t="s">
        <v>170</v>
      </c>
      <c r="BL4" s="216" t="s">
        <v>9</v>
      </c>
      <c r="BM4" s="217"/>
      <c r="BN4" s="218"/>
      <c r="BO4" s="4"/>
      <c r="BQ4" s="215" t="s">
        <v>169</v>
      </c>
      <c r="BR4" s="216" t="s">
        <v>9</v>
      </c>
      <c r="BS4" s="217"/>
      <c r="BT4" s="218"/>
      <c r="BU4" s="4"/>
      <c r="BW4" s="215" t="s">
        <v>168</v>
      </c>
      <c r="BX4" s="216" t="s">
        <v>9</v>
      </c>
      <c r="BY4" s="217"/>
      <c r="BZ4" s="218"/>
      <c r="CA4" s="4"/>
      <c r="CC4" s="215" t="s">
        <v>167</v>
      </c>
      <c r="CD4" s="216" t="s">
        <v>9</v>
      </c>
      <c r="CE4" s="217"/>
      <c r="CF4" s="218"/>
      <c r="CG4" s="4"/>
      <c r="CI4" s="215" t="s">
        <v>166</v>
      </c>
      <c r="CJ4" s="216" t="s">
        <v>9</v>
      </c>
      <c r="CK4" s="217"/>
      <c r="CL4" s="218"/>
      <c r="CM4" s="4"/>
      <c r="CO4" s="215" t="s">
        <v>165</v>
      </c>
      <c r="CP4" s="216" t="s">
        <v>9</v>
      </c>
      <c r="CQ4" s="217"/>
      <c r="CR4" s="218"/>
      <c r="CS4" s="4"/>
      <c r="CU4" s="215" t="s">
        <v>164</v>
      </c>
      <c r="CV4" s="216" t="s">
        <v>9</v>
      </c>
      <c r="CW4" s="217"/>
      <c r="CX4" s="218"/>
      <c r="CY4" s="4"/>
      <c r="DA4" s="215" t="s">
        <v>163</v>
      </c>
      <c r="DB4" s="216" t="s">
        <v>9</v>
      </c>
      <c r="DC4" s="217"/>
      <c r="DD4" s="218"/>
      <c r="DE4" s="4"/>
      <c r="DG4" s="215" t="s">
        <v>162</v>
      </c>
      <c r="DH4" s="216" t="s">
        <v>9</v>
      </c>
      <c r="DI4" s="217"/>
      <c r="DJ4" s="218"/>
    </row>
    <row r="5" spans="1:121" ht="19.5" customHeight="1">
      <c r="B5" s="9"/>
      <c r="C5" s="9"/>
      <c r="D5" s="9"/>
      <c r="E5" s="9"/>
      <c r="F5" s="9"/>
      <c r="G5" s="9"/>
      <c r="H5" s="9"/>
      <c r="I5" s="9"/>
      <c r="J5" s="9"/>
      <c r="K5" s="9"/>
      <c r="L5" s="9"/>
      <c r="M5" s="9"/>
      <c r="N5" s="9"/>
      <c r="O5" s="9"/>
      <c r="P5" s="9"/>
      <c r="Q5" s="9"/>
      <c r="R5" s="9"/>
      <c r="S5" s="9"/>
      <c r="T5" s="9"/>
      <c r="U5" s="9"/>
      <c r="V5" s="9"/>
      <c r="W5" s="9"/>
      <c r="X5" s="9"/>
      <c r="Y5" s="9"/>
      <c r="Z5" s="9"/>
      <c r="AA5" s="9"/>
      <c r="AB5" s="9"/>
      <c r="AC5" s="9"/>
      <c r="AD5" s="9"/>
      <c r="AE5" s="9"/>
      <c r="AF5" s="9"/>
      <c r="AG5" s="9"/>
      <c r="AH5" s="9"/>
      <c r="AI5" s="9"/>
      <c r="AJ5" s="9"/>
      <c r="AK5" s="9"/>
      <c r="AL5" s="9"/>
      <c r="AM5" s="9"/>
      <c r="AN5" s="9"/>
      <c r="AO5" s="9"/>
      <c r="AP5" s="60">
        <v>1.3</v>
      </c>
      <c r="AQ5" s="60">
        <v>0.8</v>
      </c>
      <c r="AR5" s="61" t="s">
        <v>10</v>
      </c>
      <c r="AS5" s="61"/>
      <c r="AT5" s="61"/>
      <c r="AU5" s="61"/>
      <c r="AV5" s="61" t="s">
        <v>106</v>
      </c>
      <c r="AW5" s="61"/>
      <c r="AX5" s="61"/>
      <c r="AY5" s="61"/>
      <c r="AZ5" s="61"/>
      <c r="BA5" s="61"/>
      <c r="BB5" s="61"/>
      <c r="BC5" s="61"/>
      <c r="BD5" s="61"/>
      <c r="BE5" s="61"/>
      <c r="BF5" s="61"/>
      <c r="BG5" s="61"/>
      <c r="BI5" s="1" t="s">
        <v>11</v>
      </c>
      <c r="BK5" s="219"/>
      <c r="BL5" s="220" t="s">
        <v>11</v>
      </c>
      <c r="BM5" s="221"/>
      <c r="BN5" s="222"/>
      <c r="BO5" s="4"/>
      <c r="BQ5" s="219"/>
      <c r="BR5" s="220" t="s">
        <v>11</v>
      </c>
      <c r="BS5" s="221"/>
      <c r="BT5" s="222"/>
      <c r="BU5" s="4"/>
      <c r="BW5" s="219"/>
      <c r="BX5" s="220" t="s">
        <v>11</v>
      </c>
      <c r="BY5" s="221"/>
      <c r="BZ5" s="222"/>
      <c r="CA5" s="4"/>
      <c r="CC5" s="219"/>
      <c r="CD5" s="220" t="s">
        <v>11</v>
      </c>
      <c r="CE5" s="221"/>
      <c r="CF5" s="222"/>
      <c r="CG5" s="4"/>
      <c r="CI5" s="219"/>
      <c r="CJ5" s="220" t="s">
        <v>11</v>
      </c>
      <c r="CK5" s="221"/>
      <c r="CL5" s="222"/>
      <c r="CM5" s="4"/>
      <c r="CO5" s="219"/>
      <c r="CP5" s="220" t="s">
        <v>11</v>
      </c>
      <c r="CQ5" s="221"/>
      <c r="CR5" s="222"/>
      <c r="CS5" s="4"/>
      <c r="CU5" s="219"/>
      <c r="CV5" s="220" t="s">
        <v>11</v>
      </c>
      <c r="CW5" s="221"/>
      <c r="CX5" s="222"/>
      <c r="CY5" s="4"/>
      <c r="DA5" s="219"/>
      <c r="DB5" s="220" t="s">
        <v>11</v>
      </c>
      <c r="DC5" s="221"/>
      <c r="DD5" s="222"/>
      <c r="DE5" s="4"/>
      <c r="DG5" s="219"/>
      <c r="DH5" s="220" t="s">
        <v>11</v>
      </c>
      <c r="DI5" s="221"/>
      <c r="DJ5" s="222"/>
    </row>
    <row r="6" spans="1:121" ht="19.5" customHeight="1">
      <c r="B6" s="9"/>
      <c r="C6" s="9"/>
      <c r="D6" s="9"/>
      <c r="E6" s="9"/>
      <c r="F6" s="9"/>
      <c r="G6" s="9"/>
      <c r="H6" s="9"/>
      <c r="I6" s="9"/>
      <c r="J6" s="9"/>
      <c r="K6" s="9"/>
      <c r="L6" s="9"/>
      <c r="M6" s="9"/>
      <c r="N6" s="9"/>
      <c r="O6" s="9"/>
      <c r="P6" s="9"/>
      <c r="Q6" s="9"/>
      <c r="R6" s="9"/>
      <c r="S6" s="9"/>
      <c r="T6" s="9"/>
      <c r="U6" s="9"/>
      <c r="V6" s="9"/>
      <c r="W6" s="9"/>
      <c r="X6" s="9"/>
      <c r="Y6" s="9"/>
      <c r="Z6" s="9"/>
      <c r="AA6" s="9"/>
      <c r="AB6" s="9"/>
      <c r="AC6" s="9"/>
      <c r="AD6" s="9"/>
      <c r="AE6" s="9"/>
      <c r="AF6" s="9"/>
      <c r="AG6" s="9"/>
      <c r="AH6" s="9"/>
      <c r="AI6" s="9"/>
      <c r="AJ6" s="9"/>
      <c r="AK6" s="9"/>
      <c r="AL6" s="9"/>
      <c r="AM6" s="9"/>
      <c r="AN6" s="9"/>
      <c r="AO6" s="9"/>
      <c r="AP6" s="60">
        <v>1.5</v>
      </c>
      <c r="AQ6" s="60">
        <v>0.9</v>
      </c>
      <c r="AR6" s="9"/>
      <c r="AS6" s="9"/>
      <c r="AT6" s="9"/>
      <c r="AU6" s="9"/>
      <c r="AV6" s="61" t="s">
        <v>152</v>
      </c>
      <c r="AW6" s="9"/>
      <c r="AX6" s="9"/>
      <c r="AY6" s="9"/>
      <c r="AZ6" s="61"/>
      <c r="BA6" s="9"/>
      <c r="BB6" s="9"/>
      <c r="BC6" s="9"/>
      <c r="BD6" s="9"/>
      <c r="BE6" s="61"/>
      <c r="BF6" s="9"/>
      <c r="BG6" s="9"/>
      <c r="BI6" s="1" t="s">
        <v>12</v>
      </c>
      <c r="BK6" s="223"/>
      <c r="BL6" s="220" t="s">
        <v>12</v>
      </c>
      <c r="BM6" s="224"/>
      <c r="BN6" s="222"/>
      <c r="BO6" s="4"/>
      <c r="BQ6" s="223"/>
      <c r="BR6" s="220" t="s">
        <v>12</v>
      </c>
      <c r="BS6" s="224"/>
      <c r="BT6" s="222"/>
      <c r="BU6" s="4"/>
      <c r="BW6" s="223"/>
      <c r="BX6" s="220" t="s">
        <v>12</v>
      </c>
      <c r="BY6" s="224"/>
      <c r="BZ6" s="222"/>
      <c r="CA6" s="4"/>
      <c r="CC6" s="223"/>
      <c r="CD6" s="220" t="s">
        <v>12</v>
      </c>
      <c r="CE6" s="224"/>
      <c r="CF6" s="222"/>
      <c r="CG6" s="4"/>
      <c r="CI6" s="223"/>
      <c r="CJ6" s="220" t="s">
        <v>12</v>
      </c>
      <c r="CK6" s="224"/>
      <c r="CL6" s="222"/>
      <c r="CM6" s="4"/>
      <c r="CO6" s="223"/>
      <c r="CP6" s="220" t="s">
        <v>12</v>
      </c>
      <c r="CQ6" s="224"/>
      <c r="CR6" s="222"/>
      <c r="CS6" s="4"/>
      <c r="CU6" s="223"/>
      <c r="CV6" s="220" t="s">
        <v>12</v>
      </c>
      <c r="CW6" s="224"/>
      <c r="CX6" s="222"/>
      <c r="CY6" s="4"/>
      <c r="DA6" s="223"/>
      <c r="DB6" s="220" t="s">
        <v>12</v>
      </c>
      <c r="DC6" s="224"/>
      <c r="DD6" s="222"/>
      <c r="DE6" s="4"/>
      <c r="DG6" s="223"/>
      <c r="DH6" s="220" t="s">
        <v>12</v>
      </c>
      <c r="DI6" s="224"/>
      <c r="DJ6" s="222"/>
    </row>
    <row r="7" spans="1:121" ht="19.5" customHeight="1" thickBot="1">
      <c r="B7" s="9"/>
      <c r="C7" s="9"/>
      <c r="D7" s="9"/>
      <c r="E7" s="9"/>
      <c r="F7" s="9"/>
      <c r="G7" s="9"/>
      <c r="H7" s="9"/>
      <c r="I7" s="9"/>
      <c r="J7" s="9"/>
      <c r="K7" s="9"/>
      <c r="L7" s="9"/>
      <c r="M7" s="9"/>
      <c r="N7" s="9"/>
      <c r="O7" s="9"/>
      <c r="P7" s="9"/>
      <c r="Q7" s="9"/>
      <c r="R7" s="9"/>
      <c r="S7" s="257" t="s">
        <v>142</v>
      </c>
      <c r="T7" s="9"/>
      <c r="U7" s="9"/>
      <c r="V7" s="9"/>
      <c r="W7" s="9"/>
      <c r="X7" s="9"/>
      <c r="Y7" s="9"/>
      <c r="Z7" s="9"/>
      <c r="AA7" s="9"/>
      <c r="AB7" s="9"/>
      <c r="AC7" s="9"/>
      <c r="AD7" s="9"/>
      <c r="AE7" s="9"/>
      <c r="AF7" s="9"/>
      <c r="AG7" s="9"/>
      <c r="AH7" s="9"/>
      <c r="AI7" s="9"/>
      <c r="AJ7" s="9"/>
      <c r="AK7" s="9"/>
      <c r="AL7" s="9"/>
      <c r="AM7" s="9"/>
      <c r="AN7" s="9"/>
      <c r="AO7" s="9"/>
      <c r="AP7" s="60">
        <v>1.7</v>
      </c>
      <c r="AQ7" s="60">
        <v>1</v>
      </c>
      <c r="AR7" s="9"/>
      <c r="AS7" s="9"/>
      <c r="AT7" s="9"/>
      <c r="AU7" s="9"/>
      <c r="AV7" s="9"/>
      <c r="AW7" s="9"/>
      <c r="AX7" s="9"/>
      <c r="AY7" s="9"/>
      <c r="AZ7" s="9"/>
      <c r="BA7" s="9"/>
      <c r="BB7" s="9"/>
      <c r="BC7" s="9"/>
      <c r="BD7" s="9"/>
      <c r="BE7" s="9"/>
      <c r="BF7" s="9"/>
      <c r="BG7" s="9"/>
      <c r="BI7" s="1" t="s">
        <v>13</v>
      </c>
      <c r="BK7" s="225"/>
      <c r="BL7" s="226" t="s">
        <v>13</v>
      </c>
      <c r="BM7" s="227"/>
      <c r="BN7" s="228"/>
      <c r="BO7" s="4"/>
      <c r="BQ7" s="225"/>
      <c r="BR7" s="226" t="s">
        <v>13</v>
      </c>
      <c r="BS7" s="227"/>
      <c r="BT7" s="228"/>
      <c r="BU7" s="4"/>
      <c r="BW7" s="225"/>
      <c r="BX7" s="226" t="s">
        <v>13</v>
      </c>
      <c r="BY7" s="227"/>
      <c r="BZ7" s="228"/>
      <c r="CA7" s="4"/>
      <c r="CC7" s="225"/>
      <c r="CD7" s="226" t="s">
        <v>13</v>
      </c>
      <c r="CE7" s="227"/>
      <c r="CF7" s="228"/>
      <c r="CG7" s="4"/>
      <c r="CI7" s="225"/>
      <c r="CJ7" s="226" t="s">
        <v>13</v>
      </c>
      <c r="CK7" s="227"/>
      <c r="CL7" s="228"/>
      <c r="CM7" s="4"/>
      <c r="CO7" s="225"/>
      <c r="CP7" s="226" t="s">
        <v>13</v>
      </c>
      <c r="CQ7" s="227"/>
      <c r="CR7" s="228"/>
      <c r="CS7" s="4"/>
      <c r="CU7" s="225"/>
      <c r="CV7" s="226" t="s">
        <v>13</v>
      </c>
      <c r="CW7" s="227"/>
      <c r="CX7" s="228"/>
      <c r="CY7" s="4"/>
      <c r="DA7" s="225"/>
      <c r="DB7" s="226" t="s">
        <v>13</v>
      </c>
      <c r="DC7" s="227"/>
      <c r="DD7" s="228"/>
      <c r="DE7" s="4"/>
      <c r="DG7" s="225"/>
      <c r="DH7" s="226" t="s">
        <v>13</v>
      </c>
      <c r="DI7" s="227"/>
      <c r="DJ7" s="228"/>
    </row>
    <row r="8" spans="1:121" ht="19.5" customHeight="1" thickBot="1">
      <c r="B8" s="9"/>
      <c r="C8" s="9"/>
      <c r="D8" s="9"/>
      <c r="E8" s="9"/>
      <c r="F8" s="9"/>
      <c r="G8" s="9"/>
      <c r="H8" s="9"/>
      <c r="I8" s="9"/>
      <c r="J8" s="9"/>
      <c r="K8" s="9"/>
      <c r="L8" s="9"/>
      <c r="M8" s="9"/>
      <c r="N8" s="9"/>
      <c r="O8" s="9"/>
      <c r="P8" s="9"/>
      <c r="Q8" s="9"/>
      <c r="R8" s="9"/>
      <c r="S8" s="9"/>
      <c r="T8" s="9"/>
      <c r="U8" s="9"/>
      <c r="V8" s="9"/>
      <c r="W8" s="9"/>
      <c r="X8" s="9"/>
      <c r="Y8" s="9"/>
      <c r="Z8" s="9"/>
      <c r="AA8" s="9"/>
      <c r="AB8" s="9"/>
      <c r="AC8" s="9"/>
      <c r="AD8" s="9"/>
      <c r="AE8" s="9"/>
      <c r="AF8" s="9"/>
      <c r="AG8" s="9"/>
      <c r="AH8" s="9"/>
      <c r="AI8" s="9"/>
      <c r="AJ8" s="9"/>
      <c r="AK8" s="9"/>
      <c r="AL8" s="9"/>
      <c r="AM8" s="9"/>
      <c r="AN8" s="9"/>
      <c r="AO8" s="9"/>
      <c r="AP8" s="9"/>
      <c r="AQ8" s="9"/>
      <c r="AR8" s="9"/>
      <c r="AS8" s="9"/>
      <c r="AT8" s="362" t="s">
        <v>107</v>
      </c>
      <c r="AU8" s="363"/>
      <c r="AV8" s="363"/>
      <c r="AW8" s="363"/>
      <c r="AX8" s="363"/>
      <c r="AY8" s="363"/>
      <c r="AZ8" s="363"/>
      <c r="BA8" s="363"/>
      <c r="BB8" s="363"/>
      <c r="BC8" s="363"/>
      <c r="BD8" s="363"/>
      <c r="BE8" s="363"/>
      <c r="BF8" s="363"/>
      <c r="BG8" s="364"/>
      <c r="BH8" s="264" t="s">
        <v>153</v>
      </c>
      <c r="BI8" s="4"/>
      <c r="BO8" s="4"/>
      <c r="BU8" s="4"/>
      <c r="CA8" s="4"/>
      <c r="CG8" s="4"/>
      <c r="CM8" s="4"/>
      <c r="CS8" s="4"/>
      <c r="CY8" s="4"/>
      <c r="DE8" s="4"/>
    </row>
    <row r="9" spans="1:121" ht="28.5" customHeight="1">
      <c r="A9" s="110"/>
      <c r="B9" s="267" t="s">
        <v>14</v>
      </c>
      <c r="C9" s="277" t="s">
        <v>15</v>
      </c>
      <c r="D9" s="270" t="s">
        <v>16</v>
      </c>
      <c r="E9" s="280" t="s">
        <v>17</v>
      </c>
      <c r="F9" s="280"/>
      <c r="G9" s="270" t="s">
        <v>18</v>
      </c>
      <c r="H9" s="270" t="s">
        <v>19</v>
      </c>
      <c r="I9" s="281" t="s">
        <v>144</v>
      </c>
      <c r="J9" s="282"/>
      <c r="K9" s="283"/>
      <c r="L9" s="290" t="s">
        <v>20</v>
      </c>
      <c r="M9" s="291"/>
      <c r="N9" s="292"/>
      <c r="O9" s="267" t="s">
        <v>21</v>
      </c>
      <c r="P9" s="267" t="s">
        <v>22</v>
      </c>
      <c r="Q9" s="267" t="s">
        <v>23</v>
      </c>
      <c r="R9" s="270" t="s">
        <v>19</v>
      </c>
      <c r="S9" s="358" t="s">
        <v>143</v>
      </c>
      <c r="T9" s="270" t="s">
        <v>24</v>
      </c>
      <c r="U9" s="270" t="s">
        <v>0</v>
      </c>
      <c r="V9" s="267" t="s">
        <v>25</v>
      </c>
      <c r="W9" s="267" t="s">
        <v>145</v>
      </c>
      <c r="X9" s="299" t="s">
        <v>146</v>
      </c>
      <c r="Y9" s="302" t="s">
        <v>26</v>
      </c>
      <c r="Z9" s="111"/>
      <c r="AA9" s="111"/>
      <c r="AB9" s="111"/>
      <c r="AC9" s="111"/>
      <c r="AD9" s="112"/>
      <c r="AE9" s="305" t="s">
        <v>27</v>
      </c>
      <c r="AF9" s="308" t="s">
        <v>99</v>
      </c>
      <c r="AG9" s="309"/>
      <c r="AH9" s="309"/>
      <c r="AI9" s="309"/>
      <c r="AJ9" s="309"/>
      <c r="AK9" s="310"/>
      <c r="AL9" s="320" t="s">
        <v>28</v>
      </c>
      <c r="AM9" s="321"/>
      <c r="AN9" s="321"/>
      <c r="AO9" s="321"/>
      <c r="AP9" s="320" t="s">
        <v>29</v>
      </c>
      <c r="AQ9" s="321"/>
      <c r="AR9" s="322"/>
      <c r="AS9" s="323" t="s">
        <v>30</v>
      </c>
      <c r="AT9" s="365" t="s">
        <v>108</v>
      </c>
      <c r="AU9" s="366"/>
      <c r="AV9" s="366"/>
      <c r="AW9" s="366"/>
      <c r="AX9" s="367"/>
      <c r="AY9" s="365" t="s">
        <v>109</v>
      </c>
      <c r="AZ9" s="366"/>
      <c r="BA9" s="366"/>
      <c r="BB9" s="366"/>
      <c r="BC9" s="367"/>
      <c r="BD9" s="365" t="s">
        <v>110</v>
      </c>
      <c r="BE9" s="366"/>
      <c r="BF9" s="366"/>
      <c r="BG9" s="367"/>
      <c r="BH9" s="265"/>
      <c r="BI9" s="316" t="s">
        <v>154</v>
      </c>
      <c r="BJ9" s="317"/>
      <c r="BK9" s="317"/>
      <c r="BL9" s="317"/>
      <c r="BM9" s="317"/>
      <c r="BN9" s="318"/>
      <c r="BO9" s="319" t="s">
        <v>155</v>
      </c>
      <c r="BP9" s="317"/>
      <c r="BQ9" s="317"/>
      <c r="BR9" s="317"/>
      <c r="BS9" s="317"/>
      <c r="BT9" s="318"/>
      <c r="BU9" s="319" t="s">
        <v>156</v>
      </c>
      <c r="BV9" s="317"/>
      <c r="BW9" s="317"/>
      <c r="BX9" s="317"/>
      <c r="BY9" s="317"/>
      <c r="BZ9" s="318"/>
      <c r="CA9" s="319" t="s">
        <v>157</v>
      </c>
      <c r="CB9" s="317"/>
      <c r="CC9" s="317"/>
      <c r="CD9" s="317"/>
      <c r="CE9" s="317"/>
      <c r="CF9" s="318"/>
      <c r="CG9" s="319" t="s">
        <v>158</v>
      </c>
      <c r="CH9" s="317"/>
      <c r="CI9" s="317"/>
      <c r="CJ9" s="317"/>
      <c r="CK9" s="317"/>
      <c r="CL9" s="318"/>
      <c r="CM9" s="319" t="s">
        <v>159</v>
      </c>
      <c r="CN9" s="317"/>
      <c r="CO9" s="317"/>
      <c r="CP9" s="317"/>
      <c r="CQ9" s="317"/>
      <c r="CR9" s="318"/>
      <c r="CS9" s="319" t="s">
        <v>104</v>
      </c>
      <c r="CT9" s="317"/>
      <c r="CU9" s="317"/>
      <c r="CV9" s="317"/>
      <c r="CW9" s="317"/>
      <c r="CX9" s="318"/>
      <c r="CY9" s="319" t="s">
        <v>160</v>
      </c>
      <c r="CZ9" s="317"/>
      <c r="DA9" s="317"/>
      <c r="DB9" s="317"/>
      <c r="DC9" s="317"/>
      <c r="DD9" s="318"/>
      <c r="DE9" s="319" t="s">
        <v>161</v>
      </c>
      <c r="DF9" s="317"/>
      <c r="DG9" s="317"/>
      <c r="DH9" s="317"/>
      <c r="DI9" s="317"/>
      <c r="DJ9" s="318"/>
      <c r="DK9" s="267" t="s">
        <v>31</v>
      </c>
      <c r="DL9" s="267" t="s">
        <v>32</v>
      </c>
      <c r="DM9" s="336" t="s">
        <v>122</v>
      </c>
      <c r="DO9" s="333" t="s">
        <v>33</v>
      </c>
      <c r="DP9" s="334"/>
      <c r="DQ9" s="335"/>
    </row>
    <row r="10" spans="1:121" ht="24.75" customHeight="1">
      <c r="A10" s="110"/>
      <c r="B10" s="268"/>
      <c r="C10" s="278"/>
      <c r="D10" s="271"/>
      <c r="E10" s="271" t="s">
        <v>34</v>
      </c>
      <c r="F10" s="271" t="s">
        <v>35</v>
      </c>
      <c r="G10" s="271"/>
      <c r="H10" s="271"/>
      <c r="I10" s="284"/>
      <c r="J10" s="285"/>
      <c r="K10" s="286"/>
      <c r="L10" s="293"/>
      <c r="M10" s="294"/>
      <c r="N10" s="295"/>
      <c r="O10" s="268"/>
      <c r="P10" s="268"/>
      <c r="Q10" s="268"/>
      <c r="R10" s="271"/>
      <c r="S10" s="359"/>
      <c r="T10" s="271"/>
      <c r="U10" s="271"/>
      <c r="V10" s="268"/>
      <c r="W10" s="268"/>
      <c r="X10" s="300"/>
      <c r="Y10" s="303"/>
      <c r="Z10" s="267" t="s">
        <v>36</v>
      </c>
      <c r="AA10" s="267" t="s">
        <v>37</v>
      </c>
      <c r="AB10" s="267" t="s">
        <v>38</v>
      </c>
      <c r="AC10" s="267" t="s">
        <v>39</v>
      </c>
      <c r="AD10" s="299" t="s">
        <v>40</v>
      </c>
      <c r="AE10" s="306"/>
      <c r="AF10" s="270" t="s">
        <v>41</v>
      </c>
      <c r="AG10" s="270" t="s">
        <v>42</v>
      </c>
      <c r="AH10" s="311" t="s">
        <v>100</v>
      </c>
      <c r="AI10" s="311" t="s">
        <v>101</v>
      </c>
      <c r="AJ10" s="311" t="s">
        <v>102</v>
      </c>
      <c r="AK10" s="368" t="s">
        <v>103</v>
      </c>
      <c r="AL10" s="329" t="s">
        <v>43</v>
      </c>
      <c r="AM10" s="113"/>
      <c r="AN10" s="329" t="s">
        <v>44</v>
      </c>
      <c r="AO10" s="114"/>
      <c r="AP10" s="280" t="s">
        <v>5</v>
      </c>
      <c r="AQ10" s="280" t="s">
        <v>45</v>
      </c>
      <c r="AR10" s="331" t="s">
        <v>46</v>
      </c>
      <c r="AS10" s="324"/>
      <c r="AT10" s="362" t="s">
        <v>111</v>
      </c>
      <c r="AU10" s="364"/>
      <c r="AV10" s="362" t="s">
        <v>112</v>
      </c>
      <c r="AW10" s="363"/>
      <c r="AX10" s="364"/>
      <c r="AY10" s="362" t="s">
        <v>111</v>
      </c>
      <c r="AZ10" s="364"/>
      <c r="BA10" s="362" t="s">
        <v>112</v>
      </c>
      <c r="BB10" s="363"/>
      <c r="BC10" s="364"/>
      <c r="BD10" s="362" t="s">
        <v>112</v>
      </c>
      <c r="BE10" s="363"/>
      <c r="BF10" s="363"/>
      <c r="BG10" s="364"/>
      <c r="BH10" s="265"/>
      <c r="BI10" s="339" t="s">
        <v>47</v>
      </c>
      <c r="BJ10" s="313" t="s">
        <v>48</v>
      </c>
      <c r="BK10" s="313" t="s">
        <v>49</v>
      </c>
      <c r="BL10" s="315" t="s">
        <v>50</v>
      </c>
      <c r="BM10" s="315" t="s">
        <v>51</v>
      </c>
      <c r="BN10" s="315" t="s">
        <v>52</v>
      </c>
      <c r="BO10" s="332" t="s">
        <v>47</v>
      </c>
      <c r="BP10" s="313" t="s">
        <v>48</v>
      </c>
      <c r="BQ10" s="313" t="s">
        <v>49</v>
      </c>
      <c r="BR10" s="315" t="s">
        <v>50</v>
      </c>
      <c r="BS10" s="315" t="s">
        <v>51</v>
      </c>
      <c r="BT10" s="315" t="s">
        <v>52</v>
      </c>
      <c r="BU10" s="332" t="s">
        <v>47</v>
      </c>
      <c r="BV10" s="313" t="s">
        <v>48</v>
      </c>
      <c r="BW10" s="313" t="s">
        <v>49</v>
      </c>
      <c r="BX10" s="315" t="s">
        <v>50</v>
      </c>
      <c r="BY10" s="315" t="s">
        <v>51</v>
      </c>
      <c r="BZ10" s="315" t="s">
        <v>52</v>
      </c>
      <c r="CA10" s="332" t="s">
        <v>47</v>
      </c>
      <c r="CB10" s="313" t="s">
        <v>48</v>
      </c>
      <c r="CC10" s="313" t="s">
        <v>49</v>
      </c>
      <c r="CD10" s="315" t="s">
        <v>50</v>
      </c>
      <c r="CE10" s="315" t="s">
        <v>51</v>
      </c>
      <c r="CF10" s="315" t="s">
        <v>52</v>
      </c>
      <c r="CG10" s="332" t="s">
        <v>47</v>
      </c>
      <c r="CH10" s="313" t="s">
        <v>48</v>
      </c>
      <c r="CI10" s="313" t="s">
        <v>49</v>
      </c>
      <c r="CJ10" s="315" t="s">
        <v>50</v>
      </c>
      <c r="CK10" s="315" t="s">
        <v>51</v>
      </c>
      <c r="CL10" s="315" t="s">
        <v>52</v>
      </c>
      <c r="CM10" s="332" t="s">
        <v>47</v>
      </c>
      <c r="CN10" s="313" t="s">
        <v>48</v>
      </c>
      <c r="CO10" s="313" t="s">
        <v>49</v>
      </c>
      <c r="CP10" s="315" t="s">
        <v>50</v>
      </c>
      <c r="CQ10" s="315" t="s">
        <v>51</v>
      </c>
      <c r="CR10" s="315" t="s">
        <v>52</v>
      </c>
      <c r="CS10" s="332" t="s">
        <v>47</v>
      </c>
      <c r="CT10" s="313" t="s">
        <v>48</v>
      </c>
      <c r="CU10" s="313" t="s">
        <v>49</v>
      </c>
      <c r="CV10" s="315" t="s">
        <v>50</v>
      </c>
      <c r="CW10" s="315" t="s">
        <v>51</v>
      </c>
      <c r="CX10" s="315" t="s">
        <v>52</v>
      </c>
      <c r="CY10" s="332" t="s">
        <v>47</v>
      </c>
      <c r="CZ10" s="313" t="s">
        <v>48</v>
      </c>
      <c r="DA10" s="313" t="s">
        <v>49</v>
      </c>
      <c r="DB10" s="315" t="s">
        <v>50</v>
      </c>
      <c r="DC10" s="315" t="s">
        <v>51</v>
      </c>
      <c r="DD10" s="315" t="s">
        <v>52</v>
      </c>
      <c r="DE10" s="332" t="s">
        <v>47</v>
      </c>
      <c r="DF10" s="313" t="s">
        <v>48</v>
      </c>
      <c r="DG10" s="313" t="s">
        <v>49</v>
      </c>
      <c r="DH10" s="315" t="s">
        <v>50</v>
      </c>
      <c r="DI10" s="315" t="s">
        <v>51</v>
      </c>
      <c r="DJ10" s="315" t="s">
        <v>52</v>
      </c>
      <c r="DK10" s="268"/>
      <c r="DL10" s="268"/>
      <c r="DM10" s="337"/>
      <c r="DO10" s="102" t="s">
        <v>53</v>
      </c>
      <c r="DP10" s="88" t="s">
        <v>54</v>
      </c>
      <c r="DQ10" s="103" t="s">
        <v>55</v>
      </c>
    </row>
    <row r="11" spans="1:121" ht="43.5" customHeight="1">
      <c r="A11" s="110"/>
      <c r="B11" s="269"/>
      <c r="C11" s="279"/>
      <c r="D11" s="272"/>
      <c r="E11" s="272"/>
      <c r="F11" s="272"/>
      <c r="G11" s="272"/>
      <c r="H11" s="272"/>
      <c r="I11" s="287"/>
      <c r="J11" s="288"/>
      <c r="K11" s="289"/>
      <c r="L11" s="296"/>
      <c r="M11" s="297"/>
      <c r="N11" s="298"/>
      <c r="O11" s="269"/>
      <c r="P11" s="269"/>
      <c r="Q11" s="269"/>
      <c r="R11" s="272"/>
      <c r="S11" s="359"/>
      <c r="T11" s="272"/>
      <c r="U11" s="272"/>
      <c r="V11" s="269"/>
      <c r="W11" s="269"/>
      <c r="X11" s="301"/>
      <c r="Y11" s="304"/>
      <c r="Z11" s="269"/>
      <c r="AA11" s="269"/>
      <c r="AB11" s="269"/>
      <c r="AC11" s="269"/>
      <c r="AD11" s="301"/>
      <c r="AE11" s="307"/>
      <c r="AF11" s="272"/>
      <c r="AG11" s="272"/>
      <c r="AH11" s="312"/>
      <c r="AI11" s="312"/>
      <c r="AJ11" s="312"/>
      <c r="AK11" s="369"/>
      <c r="AL11" s="330"/>
      <c r="AM11" s="115" t="s">
        <v>56</v>
      </c>
      <c r="AN11" s="330"/>
      <c r="AO11" s="116" t="s">
        <v>56</v>
      </c>
      <c r="AP11" s="280"/>
      <c r="AQ11" s="280"/>
      <c r="AR11" s="331"/>
      <c r="AS11" s="325"/>
      <c r="AT11" s="249" t="s">
        <v>113</v>
      </c>
      <c r="AU11" s="249" t="s">
        <v>114</v>
      </c>
      <c r="AV11" s="250" t="s">
        <v>115</v>
      </c>
      <c r="AW11" s="250" t="s">
        <v>116</v>
      </c>
      <c r="AX11" s="249" t="s">
        <v>114</v>
      </c>
      <c r="AY11" s="249" t="s">
        <v>113</v>
      </c>
      <c r="AZ11" s="249" t="s">
        <v>114</v>
      </c>
      <c r="BA11" s="250" t="s">
        <v>115</v>
      </c>
      <c r="BB11" s="250" t="s">
        <v>116</v>
      </c>
      <c r="BC11" s="249" t="s">
        <v>114</v>
      </c>
      <c r="BD11" s="249" t="s">
        <v>117</v>
      </c>
      <c r="BE11" s="250" t="s">
        <v>115</v>
      </c>
      <c r="BF11" s="250" t="s">
        <v>116</v>
      </c>
      <c r="BG11" s="249" t="s">
        <v>114</v>
      </c>
      <c r="BH11" s="266"/>
      <c r="BI11" s="340"/>
      <c r="BJ11" s="314"/>
      <c r="BK11" s="314"/>
      <c r="BL11" s="280"/>
      <c r="BM11" s="280"/>
      <c r="BN11" s="280"/>
      <c r="BO11" s="310"/>
      <c r="BP11" s="314"/>
      <c r="BQ11" s="314"/>
      <c r="BR11" s="280"/>
      <c r="BS11" s="280"/>
      <c r="BT11" s="280"/>
      <c r="BU11" s="310"/>
      <c r="BV11" s="314"/>
      <c r="BW11" s="314"/>
      <c r="BX11" s="280"/>
      <c r="BY11" s="280"/>
      <c r="BZ11" s="280"/>
      <c r="CA11" s="310"/>
      <c r="CB11" s="314"/>
      <c r="CC11" s="314"/>
      <c r="CD11" s="280"/>
      <c r="CE11" s="280"/>
      <c r="CF11" s="280"/>
      <c r="CG11" s="310"/>
      <c r="CH11" s="314"/>
      <c r="CI11" s="314"/>
      <c r="CJ11" s="280"/>
      <c r="CK11" s="280"/>
      <c r="CL11" s="280"/>
      <c r="CM11" s="310"/>
      <c r="CN11" s="314"/>
      <c r="CO11" s="314"/>
      <c r="CP11" s="280"/>
      <c r="CQ11" s="280"/>
      <c r="CR11" s="280"/>
      <c r="CS11" s="310"/>
      <c r="CT11" s="314"/>
      <c r="CU11" s="314"/>
      <c r="CV11" s="280"/>
      <c r="CW11" s="280"/>
      <c r="CX11" s="280"/>
      <c r="CY11" s="310"/>
      <c r="CZ11" s="314"/>
      <c r="DA11" s="314"/>
      <c r="DB11" s="280"/>
      <c r="DC11" s="280"/>
      <c r="DD11" s="280"/>
      <c r="DE11" s="310"/>
      <c r="DF11" s="314"/>
      <c r="DG11" s="314"/>
      <c r="DH11" s="280"/>
      <c r="DI11" s="280"/>
      <c r="DJ11" s="280"/>
      <c r="DK11" s="269"/>
      <c r="DL11" s="269"/>
      <c r="DM11" s="338"/>
      <c r="DO11" s="104" t="s">
        <v>57</v>
      </c>
      <c r="DP11" s="89" t="s">
        <v>58</v>
      </c>
      <c r="DQ11" s="105" t="s">
        <v>59</v>
      </c>
    </row>
    <row r="12" spans="1:121" ht="26.25" customHeight="1">
      <c r="A12" s="110">
        <v>1</v>
      </c>
      <c r="B12" s="190" t="s">
        <v>60</v>
      </c>
      <c r="C12" s="117"/>
      <c r="D12" s="117"/>
      <c r="E12" s="117"/>
      <c r="F12" s="117"/>
      <c r="G12" s="117"/>
      <c r="H12" s="117"/>
      <c r="I12" s="192"/>
      <c r="J12" s="191" t="s">
        <v>61</v>
      </c>
      <c r="K12" s="193" t="str">
        <f>IF(I12="","",I12+2)</f>
        <v/>
      </c>
      <c r="L12" s="118"/>
      <c r="M12" s="191" t="s">
        <v>61</v>
      </c>
      <c r="N12" s="119"/>
      <c r="O12" s="120"/>
      <c r="P12" s="120"/>
      <c r="Q12" s="121"/>
      <c r="R12" s="121"/>
      <c r="S12" s="258"/>
      <c r="T12" s="122"/>
      <c r="U12" s="120"/>
      <c r="V12" s="123"/>
      <c r="W12" s="124">
        <f>IFERROR(ROUNDDOWN(VLOOKUP($T12,$T$107:$X$111,MATCH($U12,$T$107:$X$107,0),FALSE)*$V12/2,-2),0)</f>
        <v>0</v>
      </c>
      <c r="X12" s="125">
        <v>0</v>
      </c>
      <c r="Y12" s="126">
        <f>W12-X12</f>
        <v>0</v>
      </c>
      <c r="Z12" s="123"/>
      <c r="AA12" s="127"/>
      <c r="AB12" s="124">
        <f>W12-Z12-X12</f>
        <v>0</v>
      </c>
      <c r="AC12" s="184"/>
      <c r="AD12" s="129">
        <f>X12+Z12+AB12</f>
        <v>0</v>
      </c>
      <c r="AE12" s="130">
        <f>W12</f>
        <v>0</v>
      </c>
      <c r="AF12" s="131"/>
      <c r="AG12" s="131"/>
      <c r="AH12" s="131"/>
      <c r="AI12" s="131"/>
      <c r="AJ12" s="131"/>
      <c r="AK12" s="131"/>
      <c r="AL12" s="123"/>
      <c r="AM12" s="124" cm="1">
        <f t="array" ref="AM12">IFERROR(ROUND(_xlfn.IFS($U12="Ａ重油",AL12*1,$U12="灯油",AL12*0.939,$U12="ＬＰガス",AL12*1.299,$U12="ＬＮＧ",AL12*1.56),1),0)</f>
        <v>0</v>
      </c>
      <c r="AN12" s="123"/>
      <c r="AO12" s="124" cm="1">
        <f t="array" ref="AO12">IFERROR(ROUND(_xlfn.IFS($U12="Ａ重油",AN12*1,$U12="灯油",AN12*0.939,$U12="ＬＰガス",AN12*1.299,$U12="ＬＮＧ",AN12*1.56),1),0)</f>
        <v>0</v>
      </c>
      <c r="AP12" s="185"/>
      <c r="AQ12" s="185"/>
      <c r="AR12" s="132"/>
      <c r="AS12" s="180"/>
      <c r="AT12" s="233"/>
      <c r="AU12" s="234"/>
      <c r="AV12" s="235"/>
      <c r="AW12" s="235"/>
      <c r="AX12" s="236"/>
      <c r="AY12" s="233"/>
      <c r="AZ12" s="234"/>
      <c r="BA12" s="235"/>
      <c r="BB12" s="235"/>
      <c r="BC12" s="236"/>
      <c r="BD12" s="236"/>
      <c r="BE12" s="235"/>
      <c r="BF12" s="235"/>
      <c r="BG12" s="236"/>
      <c r="BH12" s="254"/>
      <c r="BI12" s="133">
        <f>IFERROR(VLOOKUP($U12,$BL$4:$BM$7,2,0),0)</f>
        <v>0</v>
      </c>
      <c r="BJ12" s="134"/>
      <c r="BK12" s="135">
        <f>IF(LEN(BJ12)&gt;0,(BJ12*VLOOKUP($U12,BL$4:BN$7,3,0)),0)</f>
        <v>0</v>
      </c>
      <c r="BL12" s="136">
        <f>SUM(BM12:BN12)</f>
        <v>0</v>
      </c>
      <c r="BM12" s="136">
        <f>IF($Y12-SUMIF($BK$10:BL$10,BM$10,$BK12:BL12)&lt;ROUNDDOWN(BI12*BK12*1/2,0),$Y12-SUMIF($BK$10:BL$10,BM$10,$BK12:BL12),ROUNDDOWN(BI12*BK12*1/2,0))</f>
        <v>0</v>
      </c>
      <c r="BN12" s="136">
        <f>BM12</f>
        <v>0</v>
      </c>
      <c r="BO12" s="137">
        <f>IFERROR(VLOOKUP($U12,$BR$4:$BS$7,2,0),0)</f>
        <v>0</v>
      </c>
      <c r="BP12" s="134"/>
      <c r="BQ12" s="135">
        <f>IF(LEN(BP12)&gt;0,(BP12*VLOOKUP($U12,BR$4:BT$7,3,0)),0)</f>
        <v>0</v>
      </c>
      <c r="BR12" s="136">
        <f>SUM(BS12:BT12)</f>
        <v>0</v>
      </c>
      <c r="BS12" s="136">
        <f>IF($Y12-SUMIF($BK$10:BR$10,BS$10,$BK12:BR12)&lt;ROUNDDOWN(BO12*BQ12*1/2,0),$Y12-SUMIF($BK$10:BR$10,BS$10,$BK12:BR12),ROUNDDOWN(BO12*BQ12*1/2,0))</f>
        <v>0</v>
      </c>
      <c r="BT12" s="136">
        <f>BS12</f>
        <v>0</v>
      </c>
      <c r="BU12" s="137">
        <f t="shared" ref="BU12:BU43" si="0">IFERROR(VLOOKUP($U12,$BX$4:$BY$7,2,0),0)</f>
        <v>0</v>
      </c>
      <c r="BV12" s="134"/>
      <c r="BW12" s="135">
        <f>IF(LEN(BV12)&gt;0,(BV12*VLOOKUP($U12,BX$4:BZ$7,3,0)),0)</f>
        <v>0</v>
      </c>
      <c r="BX12" s="136">
        <f>SUM(BY12:BZ12)</f>
        <v>0</v>
      </c>
      <c r="BY12" s="136">
        <f>IF($Y12-SUMIF($BK$10:BX$10,BY$10,$BK12:BX12)&lt;ROUNDDOWN(BU12*BW12*1/2,0),$Y12-SUMIF($BK$10:BX$10,BY$10,$BK12:BX12),ROUNDDOWN(BU12*BW12*1/2,0))</f>
        <v>0</v>
      </c>
      <c r="BZ12" s="136">
        <f>BY12</f>
        <v>0</v>
      </c>
      <c r="CA12" s="137">
        <f t="shared" ref="CA12:CA43" si="1">IFERROR(VLOOKUP($U12,$CD$4:$CE$7,2,0),0)</f>
        <v>0</v>
      </c>
      <c r="CB12" s="134"/>
      <c r="CC12" s="135">
        <f>IF(LEN(CB12)&gt;0,(CB12*VLOOKUP($U12,CD$4:CF$7,3,0)),0)</f>
        <v>0</v>
      </c>
      <c r="CD12" s="136">
        <f>SUM(CE12:CF12)</f>
        <v>0</v>
      </c>
      <c r="CE12" s="136">
        <f>IF($Y12-SUMIF($BK$10:CD$10,CE$10,$BK12:CD12)&lt;ROUNDDOWN(CA12*CC12*1/2,0),$Y12-SUMIF($BK$10:CD$10,CE$10,$BK12:CD12),ROUNDDOWN(CA12*CC12*1/2,0))</f>
        <v>0</v>
      </c>
      <c r="CF12" s="136">
        <f>CE12</f>
        <v>0</v>
      </c>
      <c r="CG12" s="137">
        <f t="shared" ref="CG12:CG43" si="2">IFERROR(VLOOKUP($U12,$CJ$4:$CL$7,2,0),0)</f>
        <v>0</v>
      </c>
      <c r="CH12" s="134"/>
      <c r="CI12" s="135">
        <f>IF(LEN(CH12)&gt;0,(CH12*VLOOKUP($U12,CJ$4:CL$7,3,0)),0)</f>
        <v>0</v>
      </c>
      <c r="CJ12" s="136">
        <f>SUM(CK12:CL12)</f>
        <v>0</v>
      </c>
      <c r="CK12" s="136">
        <f>IF($Y12-SUMIF($BK$10:CJ$10,CK$10,$BK12:CJ12)&lt;ROUNDDOWN(CG12*CI12*1/2,0),$Y12-SUMIF($BK$10:CJ$10,CK$10,$BK12:CJ12),ROUNDDOWN(CG12*CI12*1/2,0))</f>
        <v>0</v>
      </c>
      <c r="CL12" s="136">
        <f>CK12</f>
        <v>0</v>
      </c>
      <c r="CM12" s="138">
        <f t="shared" ref="CM12:CM43" si="3">IFERROR(VLOOKUP($U12,$CP$4:$CR$7,2,0),0)</f>
        <v>0</v>
      </c>
      <c r="CN12" s="134"/>
      <c r="CO12" s="135">
        <f>IF(LEN(CN12)&gt;0,(CN12*VLOOKUP($U12,CP$4:CR$7,3,0)),0)</f>
        <v>0</v>
      </c>
      <c r="CP12" s="136">
        <f>SUM(CQ12:CR12)</f>
        <v>0</v>
      </c>
      <c r="CQ12" s="136">
        <f>IF($Y12-SUMIF($BK$10:CP$10,CQ$10,$BK12:CP12)&lt;ROUNDDOWN(CM12*CO12*1/2,0),$Y12-SUMIF($BK$10:CP$10,CQ$10,$BK12:CP12),ROUNDDOWN(CM12*CO12*1/2,0))</f>
        <v>0</v>
      </c>
      <c r="CR12" s="136">
        <f>CQ12</f>
        <v>0</v>
      </c>
      <c r="CS12" s="138">
        <f t="shared" ref="CS12:CS43" si="4">IFERROR(VLOOKUP($U12,$CV$4:$CX$7,2,0),0)</f>
        <v>0</v>
      </c>
      <c r="CT12" s="134"/>
      <c r="CU12" s="135">
        <f>IF(LEN(CT12)&gt;0,(CT12*VLOOKUP($U12,CV$4:CW$7,3,0)),0)</f>
        <v>0</v>
      </c>
      <c r="CV12" s="136">
        <f>SUM(CW12:CX12)</f>
        <v>0</v>
      </c>
      <c r="CW12" s="136">
        <f>IF($Y12-SUMIF($BK$10:CV$10,CW$10,$BK12:CV12)&lt;ROUNDDOWN(CS12*CU12*1/2,0),$Y12-SUMIF($BK$10:CV$10,CW$10,$BK12:CV12),ROUNDDOWN(CS12*CU12*1/2,0))</f>
        <v>0</v>
      </c>
      <c r="CX12" s="136">
        <f>CW12</f>
        <v>0</v>
      </c>
      <c r="CY12" s="138">
        <f t="shared" ref="CY12:CY43" si="5">IFERROR(VLOOKUP($U12,$DB$4:$DD$7,2,0),0)</f>
        <v>0</v>
      </c>
      <c r="CZ12" s="134"/>
      <c r="DA12" s="135">
        <f>IF(LEN(CZ12)&gt;0,(CZ12*VLOOKUP($U12,DB$4:DD$7,3,0)),0)</f>
        <v>0</v>
      </c>
      <c r="DB12" s="136">
        <f>SUM(DC12:DD12)</f>
        <v>0</v>
      </c>
      <c r="DC12" s="136">
        <f>IF($Y12-SUMIF($BK$10:DB$10,DC$10,$BK12:DB12)&lt;ROUNDDOWN(CY12*DA12*1/2,0),$Y12-SUMIF($BK$10:DB$10,DC$10,$BK12:DB12),ROUNDDOWN(CY12*DA12*1/2,0))</f>
        <v>0</v>
      </c>
      <c r="DD12" s="136">
        <f>DC12</f>
        <v>0</v>
      </c>
      <c r="DE12" s="138">
        <f t="shared" ref="DE12:DE43" si="6">IFERROR(VLOOKUP($U12,$DH$4:$DJ$7,2,0),0)</f>
        <v>0</v>
      </c>
      <c r="DF12" s="134"/>
      <c r="DG12" s="135">
        <f>IF(LEN(DF12)&gt;0,(DF12*VLOOKUP($U12,DH$4:DJ$7,3,0)),0)</f>
        <v>0</v>
      </c>
      <c r="DH12" s="136">
        <f>SUM(DI12:DJ12)</f>
        <v>0</v>
      </c>
      <c r="DI12" s="136">
        <f>IF($Y12-SUMIF($BK$10:DH$10,DI$10,$BK12:DH12)&lt;ROUNDDOWN(DE12*DG12*1/2,0),$Y12-SUMIF($BK$10:DH$10,DI$10,$BK12:DH12),ROUNDDOWN(DE12*DG12*1/2,0))</f>
        <v>0</v>
      </c>
      <c r="DJ12" s="136">
        <f>DI12</f>
        <v>0</v>
      </c>
      <c r="DK12" s="124">
        <f>BM12+BS12+BY12+CE12+CK12+CQ12+CW12+DC12+DI12</f>
        <v>0</v>
      </c>
      <c r="DL12" s="124">
        <f t="shared" ref="DL12:DL43" si="7">IF(IF($AC12="",$Z12,$W12)-$DK12&lt;0,0,IF($AC12="",$Z12,$W12)-$DK12)</f>
        <v>0</v>
      </c>
      <c r="DM12" s="229">
        <f>SUM(BJ12,BP12,BV12,CB12,CH12,CN12,CT12,CZ12,DF12)</f>
        <v>0</v>
      </c>
      <c r="DO12" s="102" t="str">
        <f>IF($V12&lt;=$AL12*1.2,"","XXX")</f>
        <v/>
      </c>
      <c r="DP12" s="88" t="str">
        <f>IFERROR(IF(AND($Z12&lt;=$Y12,$Z12&gt;=$Y12/2),"","XXX"),"")</f>
        <v/>
      </c>
      <c r="DQ12" s="103" t="str">
        <f>IF($AN12&lt;=$AL12*0.85,"","XXX")</f>
        <v/>
      </c>
    </row>
    <row r="13" spans="1:121" ht="26.25" customHeight="1">
      <c r="A13" s="110">
        <v>2</v>
      </c>
      <c r="B13" s="186"/>
      <c r="C13" s="186"/>
      <c r="D13" s="186"/>
      <c r="E13" s="186"/>
      <c r="F13" s="186"/>
      <c r="G13" s="186"/>
      <c r="H13" s="186"/>
      <c r="I13" s="187"/>
      <c r="J13" s="187"/>
      <c r="K13" s="187"/>
      <c r="L13" s="187"/>
      <c r="M13" s="188"/>
      <c r="N13" s="189"/>
      <c r="O13" s="120"/>
      <c r="P13" s="120"/>
      <c r="Q13" s="121"/>
      <c r="R13" s="121"/>
      <c r="S13" s="259"/>
      <c r="T13" s="122"/>
      <c r="U13" s="120"/>
      <c r="V13" s="123"/>
      <c r="W13" s="124">
        <f t="shared" ref="W13:W76" si="8">IFERROR(ROUNDDOWN(VLOOKUP($T13,$T$107:$X$111,MATCH($U13,$T$107:$X$107,0),FALSE)*$V13/2,-2),0)</f>
        <v>0</v>
      </c>
      <c r="X13" s="125">
        <v>0</v>
      </c>
      <c r="Y13" s="126">
        <f>W13-X13</f>
        <v>0</v>
      </c>
      <c r="Z13" s="123"/>
      <c r="AA13" s="127"/>
      <c r="AB13" s="124">
        <f>W13-Z13-X13</f>
        <v>0</v>
      </c>
      <c r="AC13" s="184"/>
      <c r="AD13" s="129">
        <f t="shared" ref="AD13:AD91" si="9">X13+Z13+AB13</f>
        <v>0</v>
      </c>
      <c r="AE13" s="130">
        <f t="shared" ref="AE13:AE91" si="10">W13</f>
        <v>0</v>
      </c>
      <c r="AF13" s="131"/>
      <c r="AG13" s="131"/>
      <c r="AH13" s="131"/>
      <c r="AI13" s="131"/>
      <c r="AJ13" s="131"/>
      <c r="AK13" s="131"/>
      <c r="AL13" s="123"/>
      <c r="AM13" s="124" cm="1">
        <f t="array" ref="AM13">IFERROR(ROUND(_xlfn.IFS($U13="Ａ重油",AL13*1,$U13="灯油",AL13*0.939,$U13="ＬＰガス",AL13*1.299,$U13="ＬＮＧ",AL13*1.56),1),0)</f>
        <v>0</v>
      </c>
      <c r="AN13" s="123"/>
      <c r="AO13" s="124" cm="1">
        <f t="array" ref="AO13">IFERROR(ROUND(_xlfn.IFS($U13="Ａ重油",AN13*1,$U13="灯油",AN13*0.939,$U13="ＬＰガス",AN13*1.299,$U13="ＬＮＧ",AN13*1.56),1),0)</f>
        <v>0</v>
      </c>
      <c r="AP13" s="185"/>
      <c r="AQ13" s="185"/>
      <c r="AR13" s="132"/>
      <c r="AS13" s="181"/>
      <c r="AT13" s="233"/>
      <c r="AU13" s="234"/>
      <c r="AV13" s="235"/>
      <c r="AW13" s="235"/>
      <c r="AX13" s="236"/>
      <c r="AY13" s="233"/>
      <c r="AZ13" s="234"/>
      <c r="BA13" s="235"/>
      <c r="BB13" s="235"/>
      <c r="BC13" s="236"/>
      <c r="BD13" s="236"/>
      <c r="BE13" s="235"/>
      <c r="BF13" s="235"/>
      <c r="BG13" s="236"/>
      <c r="BH13" s="254"/>
      <c r="BI13" s="133">
        <f t="shared" ref="BI13:BI43" si="11">IFERROR(VLOOKUP($U13,$BL$4:$BM$7,2,0),0)</f>
        <v>0</v>
      </c>
      <c r="BJ13" s="134"/>
      <c r="BK13" s="135">
        <f t="shared" ref="BK13:BK76" si="12">IF(LEN(BJ13)&gt;0,(BJ13*VLOOKUP($U13,BL$4:BN$7,3,0)),0)</f>
        <v>0</v>
      </c>
      <c r="BL13" s="136">
        <f t="shared" ref="BL13:BL76" si="13">SUM(BM13:BN13)</f>
        <v>0</v>
      </c>
      <c r="BM13" s="136">
        <f>IF($Y13-SUMIF($BK$10:BL$10,BM$10,$BK13:BL13)&lt;ROUNDDOWN(BI13*BK13*1/2,0),$Y13-SUMIF($BK$10:BL$10,BM$10,$BK13:BL13),ROUNDDOWN(BI13*BK13*1/2,0))</f>
        <v>0</v>
      </c>
      <c r="BN13" s="136">
        <f t="shared" ref="BN13:BN76" si="14">BM13</f>
        <v>0</v>
      </c>
      <c r="BO13" s="137">
        <f t="shared" ref="BO13:BO43" si="15">IFERROR(VLOOKUP($U13,$BR$4:$BS$7,2,0),0)</f>
        <v>0</v>
      </c>
      <c r="BP13" s="134"/>
      <c r="BQ13" s="135">
        <f t="shared" ref="BQ13:BQ76" si="16">IF(LEN(BP13)&gt;0,(BP13*VLOOKUP($U13,BR$4:BT$7,3,0)),0)</f>
        <v>0</v>
      </c>
      <c r="BR13" s="136">
        <f t="shared" ref="BR13:BR91" si="17">SUM(BS13:BT13)</f>
        <v>0</v>
      </c>
      <c r="BS13" s="136">
        <f>IF($Y13-SUMIF($BK$10:BR$10,BS$10,$BK13:BR13)&lt;ROUNDDOWN(BO13*BQ13*1/2,0),$Y13-SUMIF($BK$10:BR$10,BS$10,$BK13:BR13),ROUNDDOWN(BO13*BQ13*1/2,0))</f>
        <v>0</v>
      </c>
      <c r="BT13" s="136">
        <f t="shared" ref="BT13:BT91" si="18">BS13</f>
        <v>0</v>
      </c>
      <c r="BU13" s="137">
        <f t="shared" si="0"/>
        <v>0</v>
      </c>
      <c r="BV13" s="134"/>
      <c r="BW13" s="135">
        <f t="shared" ref="BW13:BW76" si="19">IF(LEN(BV13)&gt;0,(BV13*VLOOKUP($U13,BX$4:BZ$7,3,0)),0)</f>
        <v>0</v>
      </c>
      <c r="BX13" s="136">
        <f t="shared" ref="BX13:BX91" si="20">SUM(BY13:BZ13)</f>
        <v>0</v>
      </c>
      <c r="BY13" s="136">
        <f>IF($Y13-SUMIF($BK$10:BX$10,BY$10,$BK13:BX13)&lt;ROUNDDOWN(BU13*BW13*1/2,0),$Y13-SUMIF($BK$10:BX$10,BY$10,$BK13:BX13),ROUNDDOWN(BU13*BW13*1/2,0))</f>
        <v>0</v>
      </c>
      <c r="BZ13" s="136">
        <f t="shared" ref="BZ13:BZ91" si="21">BY13</f>
        <v>0</v>
      </c>
      <c r="CA13" s="137">
        <f t="shared" si="1"/>
        <v>0</v>
      </c>
      <c r="CB13" s="134"/>
      <c r="CC13" s="135">
        <f t="shared" ref="CC13:CC76" si="22">IF(LEN(CB13)&gt;0,(CB13*VLOOKUP($U13,CD$4:CF$7,3,0)),0)</f>
        <v>0</v>
      </c>
      <c r="CD13" s="136">
        <f t="shared" ref="CD13:CD91" si="23">SUM(CE13:CF13)</f>
        <v>0</v>
      </c>
      <c r="CE13" s="136">
        <f>IF($Y13-SUMIF($BK$10:CD$10,CE$10,$BK13:CD13)&lt;ROUNDDOWN(CA13*CC13*1/2,0),$Y13-SUMIF($BK$10:CD$10,CE$10,$BK13:CD13),ROUNDDOWN(CA13*CC13*1/2,0))</f>
        <v>0</v>
      </c>
      <c r="CF13" s="136">
        <f t="shared" ref="CF13:CF91" si="24">CE13</f>
        <v>0</v>
      </c>
      <c r="CG13" s="137">
        <f t="shared" si="2"/>
        <v>0</v>
      </c>
      <c r="CH13" s="134"/>
      <c r="CI13" s="135">
        <f t="shared" ref="CI13:CI76" si="25">IF(LEN(CH13)&gt;0,(CH13*VLOOKUP($U13,CJ$4:CL$7,3,0)),0)</f>
        <v>0</v>
      </c>
      <c r="CJ13" s="136">
        <f t="shared" ref="CJ13:CJ91" si="26">SUM(CK13:CL13)</f>
        <v>0</v>
      </c>
      <c r="CK13" s="136">
        <f>IF($Y13-SUMIF($BK$10:CJ$10,CK$10,$BK13:CJ13)&lt;ROUNDDOWN(CG13*CI13*1/2,0),$Y13-SUMIF($BK$10:CJ$10,CK$10,$BK13:CJ13),ROUNDDOWN(CG13*CI13*1/2,0))</f>
        <v>0</v>
      </c>
      <c r="CL13" s="136">
        <f t="shared" ref="CL13:CL91" si="27">CK13</f>
        <v>0</v>
      </c>
      <c r="CM13" s="138">
        <f t="shared" si="3"/>
        <v>0</v>
      </c>
      <c r="CN13" s="134"/>
      <c r="CO13" s="135">
        <f t="shared" ref="CO13:CO76" si="28">IF(LEN(CN13)&gt;0,(CN13*VLOOKUP($U13,CP$4:CR$7,3,0)),0)</f>
        <v>0</v>
      </c>
      <c r="CP13" s="136">
        <f t="shared" ref="CP13:CP91" si="29">SUM(CQ13:CR13)</f>
        <v>0</v>
      </c>
      <c r="CQ13" s="136">
        <f>IF($Y13-SUMIF($BK$10:CP$10,CQ$10,$BK13:CP13)&lt;ROUNDDOWN(CM13*CO13*1/2,0),$Y13-SUMIF($BK$10:CP$10,CQ$10,$BK13:CP13),ROUNDDOWN(CM13*CO13*1/2,0))</f>
        <v>0</v>
      </c>
      <c r="CR13" s="136">
        <f t="shared" ref="CR13:CR91" si="30">CQ13</f>
        <v>0</v>
      </c>
      <c r="CS13" s="138">
        <f t="shared" si="4"/>
        <v>0</v>
      </c>
      <c r="CT13" s="134"/>
      <c r="CU13" s="135">
        <f t="shared" ref="CU13:CU76" si="31">IF(LEN(CT13)&gt;0,(CT13*VLOOKUP($U13,CV$4:CW$7,3,0)),0)</f>
        <v>0</v>
      </c>
      <c r="CV13" s="136">
        <f t="shared" ref="CV13:CV91" si="32">SUM(CW13:CX13)</f>
        <v>0</v>
      </c>
      <c r="CW13" s="136">
        <f>IF($Y13-SUMIF($BK$10:CV$10,CW$10,$BK13:CV13)&lt;ROUNDDOWN(CS13*CU13*1/2,0),$Y13-SUMIF($BK$10:CV$10,CW$10,$BK13:CV13),ROUNDDOWN(CS13*CU13*1/2,0))</f>
        <v>0</v>
      </c>
      <c r="CX13" s="136">
        <f t="shared" ref="CX13:CX91" si="33">CW13</f>
        <v>0</v>
      </c>
      <c r="CY13" s="138">
        <f t="shared" si="5"/>
        <v>0</v>
      </c>
      <c r="CZ13" s="134"/>
      <c r="DA13" s="135">
        <f t="shared" ref="DA13:DA76" si="34">IF(LEN(CZ13)&gt;0,(CZ13*VLOOKUP($U13,DB$4:DD$7,3,0)),0)</f>
        <v>0</v>
      </c>
      <c r="DB13" s="136">
        <f t="shared" ref="DB13:DB91" si="35">SUM(DC13:DD13)</f>
        <v>0</v>
      </c>
      <c r="DC13" s="136">
        <f>IF($Y13-SUMIF($BK$10:DB$10,DC$10,$BK13:DB13)&lt;ROUNDDOWN(CY13*DA13*1/2,0),$Y13-SUMIF($BK$10:DB$10,DC$10,$BK13:DB13),ROUNDDOWN(CY13*DA13*1/2,0))</f>
        <v>0</v>
      </c>
      <c r="DD13" s="136">
        <f t="shared" ref="DD13:DD91" si="36">DC13</f>
        <v>0</v>
      </c>
      <c r="DE13" s="138">
        <f t="shared" si="6"/>
        <v>0</v>
      </c>
      <c r="DF13" s="134"/>
      <c r="DG13" s="135">
        <f t="shared" ref="DG13:DG76" si="37">IF(LEN(DF13)&gt;0,(DF13*VLOOKUP($U13,DH$4:DJ$7,3,0)),0)</f>
        <v>0</v>
      </c>
      <c r="DH13" s="136">
        <f t="shared" ref="DH13:DH91" si="38">SUM(DI13:DJ13)</f>
        <v>0</v>
      </c>
      <c r="DI13" s="136">
        <f>IF($Y13-SUMIF($BK$10:DH$10,DI$10,$BK13:DH13)&lt;ROUNDDOWN(DE13*DG13*1/2,0),$Y13-SUMIF($BK$10:DH$10,DI$10,$BK13:DH13),ROUNDDOWN(DE13*DG13*1/2,0))</f>
        <v>0</v>
      </c>
      <c r="DJ13" s="136">
        <f t="shared" ref="DJ13:DJ91" si="39">DI13</f>
        <v>0</v>
      </c>
      <c r="DK13" s="124">
        <f t="shared" ref="DK13:DK91" si="40">BM13+BS13+BY13+CE13+CK13+CQ13+CW13+DC13+DI13</f>
        <v>0</v>
      </c>
      <c r="DL13" s="124">
        <f t="shared" si="7"/>
        <v>0</v>
      </c>
      <c r="DM13" s="229">
        <f>SUM(BJ13,BP13,BV13,CB13,CH13,CN13,CT13,CZ13,DF13)</f>
        <v>0</v>
      </c>
      <c r="DO13" s="102" t="str">
        <f t="shared" ref="DO13:DO92" si="41">IF($V13&lt;=$AL13*1.2,"","XXX")</f>
        <v/>
      </c>
      <c r="DP13" s="88" t="str">
        <f t="shared" ref="DP13:DP76" si="42">IFERROR(IF(AND($Z13&lt;=$Y13,$Z13&gt;=$Y13/2),"","XXX"),"")</f>
        <v/>
      </c>
      <c r="DQ13" s="103" t="str">
        <f t="shared" ref="DQ13:DQ90" si="43">IF($AN13&lt;=$AL13*0.85,"","XXX")</f>
        <v/>
      </c>
    </row>
    <row r="14" spans="1:121" ht="26.25" customHeight="1">
      <c r="A14" s="110">
        <v>3</v>
      </c>
      <c r="B14" s="186"/>
      <c r="C14" s="186"/>
      <c r="D14" s="186"/>
      <c r="E14" s="186"/>
      <c r="F14" s="186"/>
      <c r="G14" s="186"/>
      <c r="H14" s="186"/>
      <c r="I14" s="187"/>
      <c r="J14" s="187"/>
      <c r="K14" s="187"/>
      <c r="L14" s="187"/>
      <c r="M14" s="188"/>
      <c r="N14" s="189"/>
      <c r="O14" s="120"/>
      <c r="P14" s="120"/>
      <c r="Q14" s="121"/>
      <c r="R14" s="121"/>
      <c r="S14" s="260"/>
      <c r="T14" s="122"/>
      <c r="U14" s="120"/>
      <c r="V14" s="123"/>
      <c r="W14" s="124">
        <f t="shared" si="8"/>
        <v>0</v>
      </c>
      <c r="X14" s="125">
        <v>0</v>
      </c>
      <c r="Y14" s="126">
        <f t="shared" ref="Y14:Y91" si="44">W14-X14</f>
        <v>0</v>
      </c>
      <c r="Z14" s="123"/>
      <c r="AA14" s="140"/>
      <c r="AB14" s="124">
        <f>W14-Z14-X14</f>
        <v>0</v>
      </c>
      <c r="AC14" s="184"/>
      <c r="AD14" s="129">
        <f>X14+Z14+AB14</f>
        <v>0</v>
      </c>
      <c r="AE14" s="130">
        <f t="shared" si="10"/>
        <v>0</v>
      </c>
      <c r="AF14" s="131"/>
      <c r="AG14" s="131"/>
      <c r="AH14" s="131"/>
      <c r="AI14" s="131"/>
      <c r="AJ14" s="131"/>
      <c r="AK14" s="131"/>
      <c r="AL14" s="123"/>
      <c r="AM14" s="124" cm="1">
        <f t="array" ref="AM14">IFERROR(ROUND(_xlfn.IFS($U14="Ａ重油",AL14*1,$U14="灯油",AL14*0.939,$U14="ＬＰガス",AL14*1.299,$U14="ＬＮＧ",AL14*1.56),1),0)</f>
        <v>0</v>
      </c>
      <c r="AN14" s="123"/>
      <c r="AO14" s="124" cm="1">
        <f t="array" ref="AO14">IFERROR(ROUND(_xlfn.IFS($U14="Ａ重油",AN14*1,$U14="灯油",AN14*0.939,$U14="ＬＰガス",AN14*1.299,$U14="ＬＮＧ",AN14*1.56),1),0)</f>
        <v>0</v>
      </c>
      <c r="AP14" s="185"/>
      <c r="AQ14" s="185"/>
      <c r="AR14" s="132"/>
      <c r="AS14" s="181"/>
      <c r="AT14" s="233"/>
      <c r="AU14" s="234"/>
      <c r="AV14" s="235"/>
      <c r="AW14" s="235"/>
      <c r="AX14" s="236"/>
      <c r="AY14" s="233"/>
      <c r="AZ14" s="234"/>
      <c r="BA14" s="235"/>
      <c r="BB14" s="235"/>
      <c r="BC14" s="236"/>
      <c r="BD14" s="236"/>
      <c r="BE14" s="235"/>
      <c r="BF14" s="235"/>
      <c r="BG14" s="236"/>
      <c r="BH14" s="254"/>
      <c r="BI14" s="133">
        <f t="shared" si="11"/>
        <v>0</v>
      </c>
      <c r="BJ14" s="134"/>
      <c r="BK14" s="135">
        <f t="shared" si="12"/>
        <v>0</v>
      </c>
      <c r="BL14" s="136">
        <f t="shared" si="13"/>
        <v>0</v>
      </c>
      <c r="BM14" s="136">
        <f>IF($Y14-SUMIF($BK$10:BL$10,BM$10,$BK14:BL14)&lt;ROUNDDOWN(BI14*BK14*1/2,0),$Y14-SUMIF($BK$10:BL$10,BM$10,$BK14:BL14),ROUNDDOWN(BI14*BK14*1/2,0))</f>
        <v>0</v>
      </c>
      <c r="BN14" s="136">
        <f t="shared" si="14"/>
        <v>0</v>
      </c>
      <c r="BO14" s="137">
        <f t="shared" si="15"/>
        <v>0</v>
      </c>
      <c r="BP14" s="134"/>
      <c r="BQ14" s="135">
        <f t="shared" si="16"/>
        <v>0</v>
      </c>
      <c r="BR14" s="136">
        <f t="shared" si="17"/>
        <v>0</v>
      </c>
      <c r="BS14" s="136">
        <f>IF($Y14-SUMIF($BK$10:BR$10,BS$10,$BK14:BR14)&lt;ROUNDDOWN(BO14*BQ14*1/2,0),$Y14-SUMIF($BK$10:BR$10,BS$10,$BK14:BR14),ROUNDDOWN(BO14*BQ14*1/2,0))</f>
        <v>0</v>
      </c>
      <c r="BT14" s="136">
        <f t="shared" si="18"/>
        <v>0</v>
      </c>
      <c r="BU14" s="137">
        <f t="shared" si="0"/>
        <v>0</v>
      </c>
      <c r="BV14" s="134"/>
      <c r="BW14" s="135">
        <f t="shared" si="19"/>
        <v>0</v>
      </c>
      <c r="BX14" s="136">
        <f t="shared" si="20"/>
        <v>0</v>
      </c>
      <c r="BY14" s="136">
        <f>IF($Y14-SUMIF($BK$10:BX$10,BY$10,$BK14:BX14)&lt;ROUNDDOWN(BU14*BW14*1/2,0),$Y14-SUMIF($BK$10:BX$10,BY$10,$BK14:BX14),ROUNDDOWN(BU14*BW14*1/2,0))</f>
        <v>0</v>
      </c>
      <c r="BZ14" s="136">
        <f t="shared" si="21"/>
        <v>0</v>
      </c>
      <c r="CA14" s="137">
        <f t="shared" si="1"/>
        <v>0</v>
      </c>
      <c r="CB14" s="134"/>
      <c r="CC14" s="135">
        <f t="shared" si="22"/>
        <v>0</v>
      </c>
      <c r="CD14" s="136">
        <f t="shared" si="23"/>
        <v>0</v>
      </c>
      <c r="CE14" s="136">
        <f>IF($Y14-SUMIF($BK$10:CD$10,CE$10,$BK14:CD14)&lt;ROUNDDOWN(CA14*CC14*1/2,0),$Y14-SUMIF($BK$10:CD$10,CE$10,$BK14:CD14),ROUNDDOWN(CA14*CC14*1/2,0))</f>
        <v>0</v>
      </c>
      <c r="CF14" s="136">
        <f t="shared" si="24"/>
        <v>0</v>
      </c>
      <c r="CG14" s="137">
        <f t="shared" si="2"/>
        <v>0</v>
      </c>
      <c r="CH14" s="134"/>
      <c r="CI14" s="135">
        <f t="shared" si="25"/>
        <v>0</v>
      </c>
      <c r="CJ14" s="136">
        <f t="shared" si="26"/>
        <v>0</v>
      </c>
      <c r="CK14" s="136">
        <f>IF($Y14-SUMIF($BK$10:CJ$10,CK$10,$BK14:CJ14)&lt;ROUNDDOWN(CG14*CI14*1/2,0),$Y14-SUMIF($BK$10:CJ$10,CK$10,$BK14:CJ14),ROUNDDOWN(CG14*CI14*1/2,0))</f>
        <v>0</v>
      </c>
      <c r="CL14" s="136">
        <f t="shared" si="27"/>
        <v>0</v>
      </c>
      <c r="CM14" s="138">
        <f t="shared" si="3"/>
        <v>0</v>
      </c>
      <c r="CN14" s="134"/>
      <c r="CO14" s="135">
        <f t="shared" si="28"/>
        <v>0</v>
      </c>
      <c r="CP14" s="136">
        <f t="shared" si="29"/>
        <v>0</v>
      </c>
      <c r="CQ14" s="136">
        <f>IF($Y14-SUMIF($BK$10:CP$10,CQ$10,$BK14:CP14)&lt;ROUNDDOWN(CM14*CO14*1/2,0),$Y14-SUMIF($BK$10:CP$10,CQ$10,$BK14:CP14),ROUNDDOWN(CM14*CO14*1/2,0))</f>
        <v>0</v>
      </c>
      <c r="CR14" s="136">
        <f t="shared" si="30"/>
        <v>0</v>
      </c>
      <c r="CS14" s="138">
        <f t="shared" si="4"/>
        <v>0</v>
      </c>
      <c r="CT14" s="134"/>
      <c r="CU14" s="135">
        <f t="shared" si="31"/>
        <v>0</v>
      </c>
      <c r="CV14" s="136">
        <f t="shared" si="32"/>
        <v>0</v>
      </c>
      <c r="CW14" s="136">
        <f>IF($Y14-SUMIF($BK$10:CV$10,CW$10,$BK14:CV14)&lt;ROUNDDOWN(CS14*CU14*1/2,0),$Y14-SUMIF($BK$10:CV$10,CW$10,$BK14:CV14),ROUNDDOWN(CS14*CU14*1/2,0))</f>
        <v>0</v>
      </c>
      <c r="CX14" s="136">
        <f t="shared" si="33"/>
        <v>0</v>
      </c>
      <c r="CY14" s="138">
        <f t="shared" si="5"/>
        <v>0</v>
      </c>
      <c r="CZ14" s="134"/>
      <c r="DA14" s="135">
        <f t="shared" si="34"/>
        <v>0</v>
      </c>
      <c r="DB14" s="136">
        <f t="shared" si="35"/>
        <v>0</v>
      </c>
      <c r="DC14" s="136">
        <f>IF($Y14-SUMIF($BK$10:DB$10,DC$10,$BK14:DB14)&lt;ROUNDDOWN(CY14*DA14*1/2,0),$Y14-SUMIF($BK$10:DB$10,DC$10,$BK14:DB14),ROUNDDOWN(CY14*DA14*1/2,0))</f>
        <v>0</v>
      </c>
      <c r="DD14" s="136">
        <f t="shared" si="36"/>
        <v>0</v>
      </c>
      <c r="DE14" s="138">
        <f t="shared" si="6"/>
        <v>0</v>
      </c>
      <c r="DF14" s="134"/>
      <c r="DG14" s="135">
        <f t="shared" si="37"/>
        <v>0</v>
      </c>
      <c r="DH14" s="136">
        <f t="shared" si="38"/>
        <v>0</v>
      </c>
      <c r="DI14" s="136">
        <f>IF($Y14-SUMIF($BK$10:DH$10,DI$10,$BK14:DH14)&lt;ROUNDDOWN(DE14*DG14*1/2,0),$Y14-SUMIF($BK$10:DH$10,DI$10,$BK14:DH14),ROUNDDOWN(DE14*DG14*1/2,0))</f>
        <v>0</v>
      </c>
      <c r="DJ14" s="136">
        <f t="shared" si="39"/>
        <v>0</v>
      </c>
      <c r="DK14" s="124">
        <f t="shared" si="40"/>
        <v>0</v>
      </c>
      <c r="DL14" s="124">
        <f t="shared" si="7"/>
        <v>0</v>
      </c>
      <c r="DM14" s="229">
        <f>SUM(BJ14,BP14,BV14,CB14,CH14,CN14,CT14,CZ14,DF14)</f>
        <v>0</v>
      </c>
      <c r="DO14" s="102" t="str">
        <f t="shared" si="41"/>
        <v/>
      </c>
      <c r="DP14" s="88" t="str">
        <f t="shared" si="42"/>
        <v/>
      </c>
      <c r="DQ14" s="103" t="str">
        <f t="shared" si="43"/>
        <v/>
      </c>
    </row>
    <row r="15" spans="1:121" ht="26.25" customHeight="1">
      <c r="A15" s="110">
        <v>4</v>
      </c>
      <c r="B15" s="186"/>
      <c r="C15" s="186"/>
      <c r="D15" s="186"/>
      <c r="E15" s="186"/>
      <c r="F15" s="186"/>
      <c r="G15" s="186"/>
      <c r="H15" s="186"/>
      <c r="I15" s="187"/>
      <c r="J15" s="187"/>
      <c r="K15" s="187"/>
      <c r="L15" s="187"/>
      <c r="M15" s="188"/>
      <c r="N15" s="189"/>
      <c r="O15" s="120"/>
      <c r="P15" s="120"/>
      <c r="Q15" s="121"/>
      <c r="R15" s="121"/>
      <c r="S15" s="260"/>
      <c r="T15" s="122"/>
      <c r="U15" s="120"/>
      <c r="V15" s="123"/>
      <c r="W15" s="124">
        <f t="shared" si="8"/>
        <v>0</v>
      </c>
      <c r="X15" s="125">
        <v>0</v>
      </c>
      <c r="Y15" s="126">
        <f t="shared" si="44"/>
        <v>0</v>
      </c>
      <c r="Z15" s="123"/>
      <c r="AA15" s="140"/>
      <c r="AB15" s="124">
        <f t="shared" ref="AB15:AB91" si="45">W15-Z15-X15</f>
        <v>0</v>
      </c>
      <c r="AC15" s="184"/>
      <c r="AD15" s="129">
        <f t="shared" si="9"/>
        <v>0</v>
      </c>
      <c r="AE15" s="130">
        <f t="shared" si="10"/>
        <v>0</v>
      </c>
      <c r="AF15" s="131"/>
      <c r="AG15" s="131"/>
      <c r="AH15" s="131"/>
      <c r="AI15" s="131"/>
      <c r="AJ15" s="131"/>
      <c r="AK15" s="131"/>
      <c r="AL15" s="123"/>
      <c r="AM15" s="124" cm="1">
        <f t="array" ref="AM15">IFERROR(ROUND(_xlfn.IFS($U15="Ａ重油",AL15*1,$U15="灯油",AL15*0.939,$U15="ＬＰガス",AL15*1.299,$U15="ＬＮＧ",AL15*1.56),1),0)</f>
        <v>0</v>
      </c>
      <c r="AN15" s="123"/>
      <c r="AO15" s="124" cm="1">
        <f t="array" ref="AO15">IFERROR(ROUND(_xlfn.IFS($U15="Ａ重油",AN15*1,$U15="灯油",AN15*0.939,$U15="ＬＰガス",AN15*1.299,$U15="ＬＮＧ",AN15*1.56),1),0)</f>
        <v>0</v>
      </c>
      <c r="AP15" s="185"/>
      <c r="AQ15" s="185"/>
      <c r="AR15" s="139"/>
      <c r="AS15" s="181"/>
      <c r="AT15" s="237"/>
      <c r="AU15" s="238"/>
      <c r="AV15" s="237"/>
      <c r="AW15" s="237"/>
      <c r="AX15" s="238"/>
      <c r="AY15" s="237"/>
      <c r="AZ15" s="238"/>
      <c r="BA15" s="237"/>
      <c r="BB15" s="237"/>
      <c r="BC15" s="238"/>
      <c r="BD15" s="238"/>
      <c r="BE15" s="237"/>
      <c r="BF15" s="237"/>
      <c r="BG15" s="238"/>
      <c r="BH15" s="254"/>
      <c r="BI15" s="133">
        <f t="shared" si="11"/>
        <v>0</v>
      </c>
      <c r="BJ15" s="134"/>
      <c r="BK15" s="135">
        <f t="shared" si="12"/>
        <v>0</v>
      </c>
      <c r="BL15" s="136">
        <f t="shared" si="13"/>
        <v>0</v>
      </c>
      <c r="BM15" s="136">
        <f>IF($Y15-SUMIF($BK$10:BL$10,BM$10,$BK15:BL15)&lt;ROUNDDOWN(BI15*BK15*1/2,0),$Y15-SUMIF($BK$10:BL$10,BM$10,$BK15:BL15),ROUNDDOWN(BI15*BK15*1/2,0))</f>
        <v>0</v>
      </c>
      <c r="BN15" s="136">
        <f t="shared" si="14"/>
        <v>0</v>
      </c>
      <c r="BO15" s="137">
        <f t="shared" si="15"/>
        <v>0</v>
      </c>
      <c r="BP15" s="134"/>
      <c r="BQ15" s="135">
        <f t="shared" si="16"/>
        <v>0</v>
      </c>
      <c r="BR15" s="136">
        <f>SUM(BS15:BT15)</f>
        <v>0</v>
      </c>
      <c r="BS15" s="136">
        <f>IF($Y15-SUMIF($BK$10:BR$10,BS$10,$BK15:BR15)&lt;ROUNDDOWN(BO15*BQ15*1/2,0),$Y15-SUMIF($BK$10:BR$10,BS$10,$BK15:BR15),ROUNDDOWN(BO15*BQ15*1/2,0))</f>
        <v>0</v>
      </c>
      <c r="BT15" s="136">
        <f t="shared" si="18"/>
        <v>0</v>
      </c>
      <c r="BU15" s="137">
        <f t="shared" si="0"/>
        <v>0</v>
      </c>
      <c r="BV15" s="134"/>
      <c r="BW15" s="135">
        <f t="shared" si="19"/>
        <v>0</v>
      </c>
      <c r="BX15" s="136">
        <f t="shared" si="20"/>
        <v>0</v>
      </c>
      <c r="BY15" s="136">
        <f>IF($Y15-SUMIF($BK$10:BX$10,BY$10,$BK15:BX15)&lt;ROUNDDOWN(BU15*BW15*1/2,0),$Y15-SUMIF($BK$10:BX$10,BY$10,$BK15:BX15),ROUNDDOWN(BU15*BW15*1/2,0))</f>
        <v>0</v>
      </c>
      <c r="BZ15" s="136">
        <f t="shared" si="21"/>
        <v>0</v>
      </c>
      <c r="CA15" s="137">
        <f t="shared" si="1"/>
        <v>0</v>
      </c>
      <c r="CB15" s="134"/>
      <c r="CC15" s="135">
        <f t="shared" si="22"/>
        <v>0</v>
      </c>
      <c r="CD15" s="136">
        <f t="shared" si="23"/>
        <v>0</v>
      </c>
      <c r="CE15" s="136">
        <f>IF($Y15-SUMIF($BK$10:CD$10,CE$10,$BK15:CD15)&lt;ROUNDDOWN(CA15*CC15*1/2,0),$Y15-SUMIF($BK$10:CD$10,CE$10,$BK15:CD15),ROUNDDOWN(CA15*CC15*1/2,0))</f>
        <v>0</v>
      </c>
      <c r="CF15" s="136">
        <f t="shared" si="24"/>
        <v>0</v>
      </c>
      <c r="CG15" s="137">
        <f t="shared" si="2"/>
        <v>0</v>
      </c>
      <c r="CH15" s="134"/>
      <c r="CI15" s="135">
        <f t="shared" si="25"/>
        <v>0</v>
      </c>
      <c r="CJ15" s="136">
        <f t="shared" si="26"/>
        <v>0</v>
      </c>
      <c r="CK15" s="136">
        <f>IF($Y15-SUMIF($BK$10:CJ$10,CK$10,$BK15:CJ15)&lt;ROUNDDOWN(CG15*CI15*1/2,0),$Y15-SUMIF($BK$10:CJ$10,CK$10,$BK15:CJ15),ROUNDDOWN(CG15*CI15*1/2,0))</f>
        <v>0</v>
      </c>
      <c r="CL15" s="136">
        <f t="shared" si="27"/>
        <v>0</v>
      </c>
      <c r="CM15" s="138">
        <f t="shared" si="3"/>
        <v>0</v>
      </c>
      <c r="CN15" s="134"/>
      <c r="CO15" s="135">
        <f t="shared" si="28"/>
        <v>0</v>
      </c>
      <c r="CP15" s="136">
        <f t="shared" si="29"/>
        <v>0</v>
      </c>
      <c r="CQ15" s="136">
        <f>IF($Y15-SUMIF($BK$10:CP$10,CQ$10,$BK15:CP15)&lt;ROUNDDOWN(CM15*CO15*1/2,0),$Y15-SUMIF($BK$10:CP$10,CQ$10,$BK15:CP15),ROUNDDOWN(CM15*CO15*1/2,0))</f>
        <v>0</v>
      </c>
      <c r="CR15" s="136">
        <f t="shared" si="30"/>
        <v>0</v>
      </c>
      <c r="CS15" s="138">
        <f t="shared" si="4"/>
        <v>0</v>
      </c>
      <c r="CT15" s="134"/>
      <c r="CU15" s="135">
        <f t="shared" si="31"/>
        <v>0</v>
      </c>
      <c r="CV15" s="136">
        <f t="shared" si="32"/>
        <v>0</v>
      </c>
      <c r="CW15" s="136">
        <f>IF($Y15-SUMIF($BK$10:CV$10,CW$10,$BK15:CV15)&lt;ROUNDDOWN(CS15*CU15*1/2,0),$Y15-SUMIF($BK$10:CV$10,CW$10,$BK15:CV15),ROUNDDOWN(CS15*CU15*1/2,0))</f>
        <v>0</v>
      </c>
      <c r="CX15" s="136">
        <f t="shared" si="33"/>
        <v>0</v>
      </c>
      <c r="CY15" s="138">
        <f t="shared" si="5"/>
        <v>0</v>
      </c>
      <c r="CZ15" s="134"/>
      <c r="DA15" s="135">
        <f t="shared" si="34"/>
        <v>0</v>
      </c>
      <c r="DB15" s="136">
        <f t="shared" si="35"/>
        <v>0</v>
      </c>
      <c r="DC15" s="136">
        <f>IF($Y15-SUMIF($BK$10:DB$10,DC$10,$BK15:DB15)&lt;ROUNDDOWN(CY15*DA15*1/2,0),$Y15-SUMIF($BK$10:DB$10,DC$10,$BK15:DB15),ROUNDDOWN(CY15*DA15*1/2,0))</f>
        <v>0</v>
      </c>
      <c r="DD15" s="136">
        <f t="shared" si="36"/>
        <v>0</v>
      </c>
      <c r="DE15" s="138">
        <f t="shared" si="6"/>
        <v>0</v>
      </c>
      <c r="DF15" s="134"/>
      <c r="DG15" s="135">
        <f t="shared" si="37"/>
        <v>0</v>
      </c>
      <c r="DH15" s="136">
        <f t="shared" si="38"/>
        <v>0</v>
      </c>
      <c r="DI15" s="136">
        <f>IF($Y15-SUMIF($BK$10:DH$10,DI$10,$BK15:DH15)&lt;ROUNDDOWN(DE15*DG15*1/2,0),$Y15-SUMIF($BK$10:DH$10,DI$10,$BK15:DH15),ROUNDDOWN(DE15*DG15*1/2,0))</f>
        <v>0</v>
      </c>
      <c r="DJ15" s="136">
        <f t="shared" si="39"/>
        <v>0</v>
      </c>
      <c r="DK15" s="124">
        <f t="shared" si="40"/>
        <v>0</v>
      </c>
      <c r="DL15" s="124">
        <f t="shared" si="7"/>
        <v>0</v>
      </c>
      <c r="DM15" s="229">
        <f t="shared" ref="DM15:DM78" si="46">SUM(BJ15,BP15,BV15,CB15,CH15,CN15,CT15,CZ15,DF15)</f>
        <v>0</v>
      </c>
      <c r="DO15" s="102" t="str">
        <f t="shared" si="41"/>
        <v/>
      </c>
      <c r="DP15" s="88" t="str">
        <f t="shared" si="42"/>
        <v/>
      </c>
      <c r="DQ15" s="103" t="str">
        <f t="shared" si="43"/>
        <v/>
      </c>
    </row>
    <row r="16" spans="1:121" ht="26.25" customHeight="1">
      <c r="A16" s="110">
        <v>5</v>
      </c>
      <c r="B16" s="186"/>
      <c r="C16" s="186"/>
      <c r="D16" s="186"/>
      <c r="E16" s="186"/>
      <c r="F16" s="186"/>
      <c r="G16" s="186"/>
      <c r="H16" s="186"/>
      <c r="I16" s="187"/>
      <c r="J16" s="187"/>
      <c r="K16" s="187"/>
      <c r="L16" s="187"/>
      <c r="M16" s="188"/>
      <c r="N16" s="189"/>
      <c r="O16" s="120"/>
      <c r="P16" s="120"/>
      <c r="Q16" s="121"/>
      <c r="R16" s="121"/>
      <c r="S16" s="260"/>
      <c r="T16" s="122"/>
      <c r="U16" s="120"/>
      <c r="V16" s="123"/>
      <c r="W16" s="124">
        <f t="shared" si="8"/>
        <v>0</v>
      </c>
      <c r="X16" s="125">
        <v>0</v>
      </c>
      <c r="Y16" s="126">
        <f t="shared" si="44"/>
        <v>0</v>
      </c>
      <c r="Z16" s="123"/>
      <c r="AA16" s="140"/>
      <c r="AB16" s="124">
        <f t="shared" si="45"/>
        <v>0</v>
      </c>
      <c r="AC16" s="184"/>
      <c r="AD16" s="129">
        <f t="shared" si="9"/>
        <v>0</v>
      </c>
      <c r="AE16" s="130">
        <f t="shared" si="10"/>
        <v>0</v>
      </c>
      <c r="AF16" s="131"/>
      <c r="AG16" s="131"/>
      <c r="AH16" s="131"/>
      <c r="AI16" s="131"/>
      <c r="AJ16" s="131"/>
      <c r="AK16" s="131"/>
      <c r="AL16" s="123"/>
      <c r="AM16" s="124" cm="1">
        <f t="array" ref="AM16">IFERROR(ROUND(_xlfn.IFS($U16="Ａ重油",AL16*1,$U16="灯油",AL16*0.939,$U16="ＬＰガス",AL16*1.299,$U16="ＬＮＧ",AL16*1.56),1),0)</f>
        <v>0</v>
      </c>
      <c r="AN16" s="123"/>
      <c r="AO16" s="124" cm="1">
        <f t="array" ref="AO16">IFERROR(ROUND(_xlfn.IFS($U16="Ａ重油",AN16*1,$U16="灯油",AN16*0.939,$U16="ＬＰガス",AN16*1.299,$U16="ＬＮＧ",AN16*1.56),1),0)</f>
        <v>0</v>
      </c>
      <c r="AP16" s="185"/>
      <c r="AQ16" s="185"/>
      <c r="AR16" s="132"/>
      <c r="AS16" s="181"/>
      <c r="AT16" s="233"/>
      <c r="AU16" s="234"/>
      <c r="AV16" s="235"/>
      <c r="AW16" s="235"/>
      <c r="AX16" s="236"/>
      <c r="AY16" s="233"/>
      <c r="AZ16" s="234"/>
      <c r="BA16" s="235"/>
      <c r="BB16" s="235"/>
      <c r="BC16" s="236"/>
      <c r="BD16" s="236"/>
      <c r="BE16" s="235"/>
      <c r="BF16" s="235"/>
      <c r="BG16" s="236"/>
      <c r="BH16" s="254"/>
      <c r="BI16" s="133">
        <f t="shared" si="11"/>
        <v>0</v>
      </c>
      <c r="BJ16" s="134"/>
      <c r="BK16" s="135">
        <f t="shared" si="12"/>
        <v>0</v>
      </c>
      <c r="BL16" s="136">
        <f t="shared" si="13"/>
        <v>0</v>
      </c>
      <c r="BM16" s="136">
        <f>IF($Y16-SUMIF($BK$10:BL$10,BM$10,$BK16:BL16)&lt;ROUNDDOWN(BI16*BK16*1/2,0),$Y16-SUMIF($BK$10:BL$10,BM$10,$BK16:BL16),ROUNDDOWN(BI16*BK16*1/2,0))</f>
        <v>0</v>
      </c>
      <c r="BN16" s="136">
        <f t="shared" si="14"/>
        <v>0</v>
      </c>
      <c r="BO16" s="137">
        <f t="shared" si="15"/>
        <v>0</v>
      </c>
      <c r="BP16" s="134"/>
      <c r="BQ16" s="135">
        <f t="shared" si="16"/>
        <v>0</v>
      </c>
      <c r="BR16" s="136">
        <f t="shared" si="17"/>
        <v>0</v>
      </c>
      <c r="BS16" s="136">
        <f>IF($Y16-SUMIF($BK$10:BR$10,BS$10,$BK16:BR16)&lt;ROUNDDOWN(BO16*BQ16*1/2,0),$Y16-SUMIF($BK$10:BR$10,BS$10,$BK16:BR16),ROUNDDOWN(BO16*BQ16*1/2,0))</f>
        <v>0</v>
      </c>
      <c r="BT16" s="136">
        <f t="shared" si="18"/>
        <v>0</v>
      </c>
      <c r="BU16" s="137">
        <f t="shared" si="0"/>
        <v>0</v>
      </c>
      <c r="BV16" s="134"/>
      <c r="BW16" s="135">
        <f t="shared" si="19"/>
        <v>0</v>
      </c>
      <c r="BX16" s="136">
        <f t="shared" si="20"/>
        <v>0</v>
      </c>
      <c r="BY16" s="136">
        <f>IF($Y16-SUMIF($BK$10:BX$10,BY$10,$BK16:BX16)&lt;ROUNDDOWN(BU16*BW16*1/2,0),$Y16-SUMIF($BK$10:BX$10,BY$10,$BK16:BX16),ROUNDDOWN(BU16*BW16*1/2,0))</f>
        <v>0</v>
      </c>
      <c r="BZ16" s="136">
        <f t="shared" si="21"/>
        <v>0</v>
      </c>
      <c r="CA16" s="137">
        <f t="shared" si="1"/>
        <v>0</v>
      </c>
      <c r="CB16" s="134"/>
      <c r="CC16" s="135">
        <f t="shared" si="22"/>
        <v>0</v>
      </c>
      <c r="CD16" s="136">
        <f t="shared" si="23"/>
        <v>0</v>
      </c>
      <c r="CE16" s="136">
        <f>IF($Y16-SUMIF($BK$10:CD$10,CE$10,$BK16:CD16)&lt;ROUNDDOWN(CA16*CC16*1/2,0),$Y16-SUMIF($BK$10:CD$10,CE$10,$BK16:CD16),ROUNDDOWN(CA16*CC16*1/2,0))</f>
        <v>0</v>
      </c>
      <c r="CF16" s="136">
        <f t="shared" si="24"/>
        <v>0</v>
      </c>
      <c r="CG16" s="137">
        <f t="shared" si="2"/>
        <v>0</v>
      </c>
      <c r="CH16" s="134"/>
      <c r="CI16" s="135">
        <f t="shared" si="25"/>
        <v>0</v>
      </c>
      <c r="CJ16" s="136">
        <f t="shared" si="26"/>
        <v>0</v>
      </c>
      <c r="CK16" s="136">
        <f>IF($Y16-SUMIF($BK$10:CJ$10,CK$10,$BK16:CJ16)&lt;ROUNDDOWN(CG16*CI16*1/2,0),$Y16-SUMIF($BK$10:CJ$10,CK$10,$BK16:CJ16),ROUNDDOWN(CG16*CI16*1/2,0))</f>
        <v>0</v>
      </c>
      <c r="CL16" s="136">
        <f t="shared" si="27"/>
        <v>0</v>
      </c>
      <c r="CM16" s="138">
        <f t="shared" si="3"/>
        <v>0</v>
      </c>
      <c r="CN16" s="134"/>
      <c r="CO16" s="135">
        <f t="shared" si="28"/>
        <v>0</v>
      </c>
      <c r="CP16" s="136">
        <f t="shared" si="29"/>
        <v>0</v>
      </c>
      <c r="CQ16" s="136">
        <f>IF($Y16-SUMIF($BK$10:CP$10,CQ$10,$BK16:CP16)&lt;ROUNDDOWN(CM16*CO16*1/2,0),$Y16-SUMIF($BK$10:CP$10,CQ$10,$BK16:CP16),ROUNDDOWN(CM16*CO16*1/2,0))</f>
        <v>0</v>
      </c>
      <c r="CR16" s="136">
        <f t="shared" si="30"/>
        <v>0</v>
      </c>
      <c r="CS16" s="138">
        <f t="shared" si="4"/>
        <v>0</v>
      </c>
      <c r="CT16" s="134"/>
      <c r="CU16" s="135">
        <f t="shared" si="31"/>
        <v>0</v>
      </c>
      <c r="CV16" s="136">
        <f t="shared" si="32"/>
        <v>0</v>
      </c>
      <c r="CW16" s="136">
        <f>IF($Y16-SUMIF($BK$10:CV$10,CW$10,$BK16:CV16)&lt;ROUNDDOWN(CS16*CU16*1/2,0),$Y16-SUMIF($BK$10:CV$10,CW$10,$BK16:CV16),ROUNDDOWN(CS16*CU16*1/2,0))</f>
        <v>0</v>
      </c>
      <c r="CX16" s="136">
        <f t="shared" si="33"/>
        <v>0</v>
      </c>
      <c r="CY16" s="138">
        <f t="shared" si="5"/>
        <v>0</v>
      </c>
      <c r="CZ16" s="134"/>
      <c r="DA16" s="135">
        <f t="shared" si="34"/>
        <v>0</v>
      </c>
      <c r="DB16" s="136">
        <f t="shared" si="35"/>
        <v>0</v>
      </c>
      <c r="DC16" s="136">
        <f>IF($Y16-SUMIF($BK$10:DB$10,DC$10,$BK16:DB16)&lt;ROUNDDOWN(CY16*DA16*1/2,0),$Y16-SUMIF($BK$10:DB$10,DC$10,$BK16:DB16),ROUNDDOWN(CY16*DA16*1/2,0))</f>
        <v>0</v>
      </c>
      <c r="DD16" s="136">
        <f t="shared" si="36"/>
        <v>0</v>
      </c>
      <c r="DE16" s="138">
        <f t="shared" si="6"/>
        <v>0</v>
      </c>
      <c r="DF16" s="134"/>
      <c r="DG16" s="135">
        <f t="shared" si="37"/>
        <v>0</v>
      </c>
      <c r="DH16" s="136">
        <f t="shared" si="38"/>
        <v>0</v>
      </c>
      <c r="DI16" s="136">
        <f>IF($Y16-SUMIF($BK$10:DH$10,DI$10,$BK16:DH16)&lt;ROUNDDOWN(DE16*DG16*1/2,0),$Y16-SUMIF($BK$10:DH$10,DI$10,$BK16:DH16),ROUNDDOWN(DE16*DG16*1/2,0))</f>
        <v>0</v>
      </c>
      <c r="DJ16" s="136">
        <f t="shared" si="39"/>
        <v>0</v>
      </c>
      <c r="DK16" s="124">
        <f t="shared" si="40"/>
        <v>0</v>
      </c>
      <c r="DL16" s="124">
        <f t="shared" si="7"/>
        <v>0</v>
      </c>
      <c r="DM16" s="229">
        <f t="shared" si="46"/>
        <v>0</v>
      </c>
      <c r="DO16" s="102" t="str">
        <f>IF($V16&lt;=$AL16*1.2,"","XXX")</f>
        <v/>
      </c>
      <c r="DP16" s="88" t="str">
        <f t="shared" si="42"/>
        <v/>
      </c>
      <c r="DQ16" s="103" t="str">
        <f t="shared" si="43"/>
        <v/>
      </c>
    </row>
    <row r="17" spans="1:121" ht="26.25" customHeight="1">
      <c r="A17" s="110">
        <v>6</v>
      </c>
      <c r="B17" s="186"/>
      <c r="C17" s="186"/>
      <c r="D17" s="186"/>
      <c r="E17" s="186"/>
      <c r="F17" s="186"/>
      <c r="G17" s="186"/>
      <c r="H17" s="186"/>
      <c r="I17" s="187"/>
      <c r="J17" s="187"/>
      <c r="K17" s="187"/>
      <c r="L17" s="187"/>
      <c r="M17" s="188"/>
      <c r="N17" s="189"/>
      <c r="O17" s="120"/>
      <c r="P17" s="120"/>
      <c r="Q17" s="121"/>
      <c r="R17" s="121"/>
      <c r="S17" s="260"/>
      <c r="T17" s="122"/>
      <c r="U17" s="120"/>
      <c r="V17" s="123"/>
      <c r="W17" s="124">
        <f t="shared" si="8"/>
        <v>0</v>
      </c>
      <c r="X17" s="125">
        <v>0</v>
      </c>
      <c r="Y17" s="126">
        <f t="shared" si="44"/>
        <v>0</v>
      </c>
      <c r="Z17" s="123"/>
      <c r="AA17" s="140"/>
      <c r="AB17" s="124">
        <f t="shared" si="45"/>
        <v>0</v>
      </c>
      <c r="AC17" s="184"/>
      <c r="AD17" s="129">
        <f t="shared" si="9"/>
        <v>0</v>
      </c>
      <c r="AE17" s="130">
        <f t="shared" si="10"/>
        <v>0</v>
      </c>
      <c r="AF17" s="131"/>
      <c r="AG17" s="131"/>
      <c r="AH17" s="131"/>
      <c r="AI17" s="131"/>
      <c r="AJ17" s="131"/>
      <c r="AK17" s="131"/>
      <c r="AL17" s="123"/>
      <c r="AM17" s="124" cm="1">
        <f t="array" ref="AM17">IFERROR(ROUND(_xlfn.IFS($U17="Ａ重油",AL17*1,$U17="灯油",AL17*0.939,$U17="ＬＰガス",AL17*1.299,$U17="ＬＮＧ",AL17*1.56),1),0)</f>
        <v>0</v>
      </c>
      <c r="AN17" s="123"/>
      <c r="AO17" s="124" cm="1">
        <f t="array" ref="AO17">IFERROR(ROUND(_xlfn.IFS($U17="Ａ重油",AN17*1,$U17="灯油",AN17*0.939,$U17="ＬＰガス",AN17*1.299,$U17="ＬＮＧ",AN17*1.56),1),0)</f>
        <v>0</v>
      </c>
      <c r="AP17" s="123"/>
      <c r="AQ17" s="123"/>
      <c r="AR17" s="132"/>
      <c r="AS17" s="181"/>
      <c r="AT17" s="237"/>
      <c r="AU17" s="238"/>
      <c r="AV17" s="237"/>
      <c r="AW17" s="237"/>
      <c r="AX17" s="238"/>
      <c r="AY17" s="237"/>
      <c r="AZ17" s="238"/>
      <c r="BA17" s="237"/>
      <c r="BB17" s="237"/>
      <c r="BC17" s="238"/>
      <c r="BD17" s="238"/>
      <c r="BE17" s="237"/>
      <c r="BF17" s="237"/>
      <c r="BG17" s="238"/>
      <c r="BH17" s="254"/>
      <c r="BI17" s="133">
        <f t="shared" si="11"/>
        <v>0</v>
      </c>
      <c r="BJ17" s="134"/>
      <c r="BK17" s="135">
        <f t="shared" si="12"/>
        <v>0</v>
      </c>
      <c r="BL17" s="136">
        <f t="shared" si="13"/>
        <v>0</v>
      </c>
      <c r="BM17" s="136">
        <f>IF($Y17-SUMIF($BK$10:BL$10,BM$10,$BK17:BL17)&lt;ROUNDDOWN(BI17*BK17*1/2,0),$Y17-SUMIF($BK$10:BL$10,BM$10,$BK17:BL17),ROUNDDOWN(BI17*BK17*1/2,0))</f>
        <v>0</v>
      </c>
      <c r="BN17" s="136">
        <f t="shared" si="14"/>
        <v>0</v>
      </c>
      <c r="BO17" s="137">
        <f t="shared" si="15"/>
        <v>0</v>
      </c>
      <c r="BP17" s="134"/>
      <c r="BQ17" s="135">
        <f t="shared" si="16"/>
        <v>0</v>
      </c>
      <c r="BR17" s="136">
        <f t="shared" si="17"/>
        <v>0</v>
      </c>
      <c r="BS17" s="136">
        <f>IF($Y17-SUMIF($BK$10:BR$10,BS$10,$BK17:BR17)&lt;ROUNDDOWN(BO17*BQ17*1/2,0),$Y17-SUMIF($BK$10:BR$10,BS$10,$BK17:BR17),ROUNDDOWN(BO17*BQ17*1/2,0))</f>
        <v>0</v>
      </c>
      <c r="BT17" s="136">
        <f t="shared" si="18"/>
        <v>0</v>
      </c>
      <c r="BU17" s="137">
        <f t="shared" si="0"/>
        <v>0</v>
      </c>
      <c r="BV17" s="134"/>
      <c r="BW17" s="135">
        <f t="shared" si="19"/>
        <v>0</v>
      </c>
      <c r="BX17" s="136">
        <f t="shared" si="20"/>
        <v>0</v>
      </c>
      <c r="BY17" s="136">
        <f>IF($Y17-SUMIF($BK$10:BX$10,BY$10,$BK17:BX17)&lt;ROUNDDOWN(BU17*BW17*1/2,0),$Y17-SUMIF($BK$10:BX$10,BY$10,$BK17:BX17),ROUNDDOWN(BU17*BW17*1/2,0))</f>
        <v>0</v>
      </c>
      <c r="BZ17" s="136">
        <f t="shared" si="21"/>
        <v>0</v>
      </c>
      <c r="CA17" s="137">
        <f t="shared" si="1"/>
        <v>0</v>
      </c>
      <c r="CB17" s="134"/>
      <c r="CC17" s="135">
        <f t="shared" si="22"/>
        <v>0</v>
      </c>
      <c r="CD17" s="136">
        <f t="shared" si="23"/>
        <v>0</v>
      </c>
      <c r="CE17" s="136">
        <f>IF($Y17-SUMIF($BK$10:CD$10,CE$10,$BK17:CD17)&lt;ROUNDDOWN(CA17*CC17*1/2,0),$Y17-SUMIF($BK$10:CD$10,CE$10,$BK17:CD17),ROUNDDOWN(CA17*CC17*1/2,0))</f>
        <v>0</v>
      </c>
      <c r="CF17" s="136">
        <f t="shared" si="24"/>
        <v>0</v>
      </c>
      <c r="CG17" s="137">
        <f t="shared" si="2"/>
        <v>0</v>
      </c>
      <c r="CH17" s="134"/>
      <c r="CI17" s="135">
        <f t="shared" si="25"/>
        <v>0</v>
      </c>
      <c r="CJ17" s="136">
        <f t="shared" si="26"/>
        <v>0</v>
      </c>
      <c r="CK17" s="136">
        <f>IF($Y17-SUMIF($BK$10:CJ$10,CK$10,$BK17:CJ17)&lt;ROUNDDOWN(CG17*CI17*1/2,0),$Y17-SUMIF($BK$10:CJ$10,CK$10,$BK17:CJ17),ROUNDDOWN(CG17*CI17*1/2,0))</f>
        <v>0</v>
      </c>
      <c r="CL17" s="136">
        <f t="shared" si="27"/>
        <v>0</v>
      </c>
      <c r="CM17" s="138">
        <f t="shared" si="3"/>
        <v>0</v>
      </c>
      <c r="CN17" s="134"/>
      <c r="CO17" s="135">
        <f t="shared" si="28"/>
        <v>0</v>
      </c>
      <c r="CP17" s="136">
        <f t="shared" si="29"/>
        <v>0</v>
      </c>
      <c r="CQ17" s="136">
        <f>IF($Y17-SUMIF($BK$10:CP$10,CQ$10,$BK17:CP17)&lt;ROUNDDOWN(CM17*CO17*1/2,0),$Y17-SUMIF($BK$10:CP$10,CQ$10,$BK17:CP17),ROUNDDOWN(CM17*CO17*1/2,0))</f>
        <v>0</v>
      </c>
      <c r="CR17" s="136">
        <f t="shared" si="30"/>
        <v>0</v>
      </c>
      <c r="CS17" s="138">
        <f t="shared" si="4"/>
        <v>0</v>
      </c>
      <c r="CT17" s="134"/>
      <c r="CU17" s="135">
        <f t="shared" si="31"/>
        <v>0</v>
      </c>
      <c r="CV17" s="136">
        <f t="shared" si="32"/>
        <v>0</v>
      </c>
      <c r="CW17" s="136">
        <f>IF($Y17-SUMIF($BK$10:CV$10,CW$10,$BK17:CV17)&lt;ROUNDDOWN(CS17*CU17*1/2,0),$Y17-SUMIF($BK$10:CV$10,CW$10,$BK17:CV17),ROUNDDOWN(CS17*CU17*1/2,0))</f>
        <v>0</v>
      </c>
      <c r="CX17" s="136">
        <f t="shared" si="33"/>
        <v>0</v>
      </c>
      <c r="CY17" s="138">
        <f t="shared" si="5"/>
        <v>0</v>
      </c>
      <c r="CZ17" s="134"/>
      <c r="DA17" s="135">
        <f t="shared" si="34"/>
        <v>0</v>
      </c>
      <c r="DB17" s="136">
        <f t="shared" si="35"/>
        <v>0</v>
      </c>
      <c r="DC17" s="136">
        <f>IF($Y17-SUMIF($BK$10:DB$10,DC$10,$BK17:DB17)&lt;ROUNDDOWN(CY17*DA17*1/2,0),$Y17-SUMIF($BK$10:DB$10,DC$10,$BK17:DB17),ROUNDDOWN(CY17*DA17*1/2,0))</f>
        <v>0</v>
      </c>
      <c r="DD17" s="136">
        <f t="shared" si="36"/>
        <v>0</v>
      </c>
      <c r="DE17" s="138">
        <f t="shared" si="6"/>
        <v>0</v>
      </c>
      <c r="DF17" s="134"/>
      <c r="DG17" s="135">
        <f t="shared" si="37"/>
        <v>0</v>
      </c>
      <c r="DH17" s="136">
        <f t="shared" si="38"/>
        <v>0</v>
      </c>
      <c r="DI17" s="136">
        <f>IF($Y17-SUMIF($BK$10:DH$10,DI$10,$BK17:DH17)&lt;ROUNDDOWN(DE17*DG17*1/2,0),$Y17-SUMIF($BK$10:DH$10,DI$10,$BK17:DH17),ROUNDDOWN(DE17*DG17*1/2,0))</f>
        <v>0</v>
      </c>
      <c r="DJ17" s="136">
        <f t="shared" si="39"/>
        <v>0</v>
      </c>
      <c r="DK17" s="124">
        <f t="shared" si="40"/>
        <v>0</v>
      </c>
      <c r="DL17" s="124">
        <f t="shared" si="7"/>
        <v>0</v>
      </c>
      <c r="DM17" s="229">
        <f t="shared" si="46"/>
        <v>0</v>
      </c>
      <c r="DO17" s="102" t="str">
        <f t="shared" si="41"/>
        <v/>
      </c>
      <c r="DP17" s="88" t="str">
        <f t="shared" si="42"/>
        <v/>
      </c>
      <c r="DQ17" s="103" t="str">
        <f t="shared" si="43"/>
        <v/>
      </c>
    </row>
    <row r="18" spans="1:121" ht="26.25" customHeight="1">
      <c r="A18" s="110">
        <v>7</v>
      </c>
      <c r="B18" s="186"/>
      <c r="C18" s="186"/>
      <c r="D18" s="186"/>
      <c r="E18" s="186"/>
      <c r="F18" s="186"/>
      <c r="G18" s="186"/>
      <c r="H18" s="186"/>
      <c r="I18" s="187"/>
      <c r="J18" s="187"/>
      <c r="K18" s="187"/>
      <c r="L18" s="187"/>
      <c r="M18" s="188"/>
      <c r="N18" s="189"/>
      <c r="O18" s="120"/>
      <c r="P18" s="120"/>
      <c r="Q18" s="121"/>
      <c r="R18" s="121"/>
      <c r="S18" s="260"/>
      <c r="T18" s="122"/>
      <c r="U18" s="120"/>
      <c r="V18" s="123"/>
      <c r="W18" s="124">
        <f t="shared" si="8"/>
        <v>0</v>
      </c>
      <c r="X18" s="125">
        <v>0</v>
      </c>
      <c r="Y18" s="126">
        <f t="shared" si="44"/>
        <v>0</v>
      </c>
      <c r="Z18" s="123"/>
      <c r="AA18" s="140"/>
      <c r="AB18" s="124">
        <f t="shared" si="45"/>
        <v>0</v>
      </c>
      <c r="AC18" s="184"/>
      <c r="AD18" s="129">
        <f t="shared" si="9"/>
        <v>0</v>
      </c>
      <c r="AE18" s="130">
        <f t="shared" si="10"/>
        <v>0</v>
      </c>
      <c r="AF18" s="131"/>
      <c r="AG18" s="131"/>
      <c r="AH18" s="131"/>
      <c r="AI18" s="131"/>
      <c r="AJ18" s="131"/>
      <c r="AK18" s="131"/>
      <c r="AL18" s="123"/>
      <c r="AM18" s="124" cm="1">
        <f t="array" ref="AM18">IFERROR(ROUND(_xlfn.IFS($U18="Ａ重油",AL18*1,$U18="灯油",AL18*0.939,$U18="ＬＰガス",AL18*1.299,$U18="ＬＮＧ",AL18*1.56),1),0)</f>
        <v>0</v>
      </c>
      <c r="AN18" s="123"/>
      <c r="AO18" s="124" cm="1">
        <f t="array" ref="AO18">IFERROR(ROUND(_xlfn.IFS($U18="Ａ重油",AN18*1,$U18="灯油",AN18*0.939,$U18="ＬＰガス",AN18*1.299,$U18="ＬＮＧ",AN18*1.56),1),0)</f>
        <v>0</v>
      </c>
      <c r="AP18" s="123"/>
      <c r="AQ18" s="123"/>
      <c r="AR18" s="132"/>
      <c r="AS18" s="181"/>
      <c r="AT18" s="233"/>
      <c r="AU18" s="234"/>
      <c r="AV18" s="235"/>
      <c r="AW18" s="235"/>
      <c r="AX18" s="236"/>
      <c r="AY18" s="233"/>
      <c r="AZ18" s="234"/>
      <c r="BA18" s="235"/>
      <c r="BB18" s="235"/>
      <c r="BC18" s="236"/>
      <c r="BD18" s="236"/>
      <c r="BE18" s="235"/>
      <c r="BF18" s="235"/>
      <c r="BG18" s="236"/>
      <c r="BH18" s="254"/>
      <c r="BI18" s="133">
        <f t="shared" si="11"/>
        <v>0</v>
      </c>
      <c r="BJ18" s="134"/>
      <c r="BK18" s="135">
        <f t="shared" si="12"/>
        <v>0</v>
      </c>
      <c r="BL18" s="136">
        <f t="shared" si="13"/>
        <v>0</v>
      </c>
      <c r="BM18" s="136">
        <f>IF($Y18-SUMIF($BK$10:BL$10,BM$10,$BK18:BL18)&lt;ROUNDDOWN(BI18*BK18*1/2,0),$Y18-SUMIF($BK$10:BL$10,BM$10,$BK18:BL18),ROUNDDOWN(BI18*BK18*1/2,0))</f>
        <v>0</v>
      </c>
      <c r="BN18" s="136">
        <f t="shared" si="14"/>
        <v>0</v>
      </c>
      <c r="BO18" s="137">
        <f t="shared" si="15"/>
        <v>0</v>
      </c>
      <c r="BP18" s="134"/>
      <c r="BQ18" s="135">
        <f t="shared" si="16"/>
        <v>0</v>
      </c>
      <c r="BR18" s="136">
        <f t="shared" si="17"/>
        <v>0</v>
      </c>
      <c r="BS18" s="136">
        <f>IF($Y18-SUMIF($BK$10:BR$10,BS$10,$BK18:BR18)&lt;ROUNDDOWN(BO18*BQ18*1/2,0),$Y18-SUMIF($BK$10:BR$10,BS$10,$BK18:BR18),ROUNDDOWN(BO18*BQ18*1/2,0))</f>
        <v>0</v>
      </c>
      <c r="BT18" s="136">
        <f t="shared" si="18"/>
        <v>0</v>
      </c>
      <c r="BU18" s="137">
        <f t="shared" si="0"/>
        <v>0</v>
      </c>
      <c r="BV18" s="134"/>
      <c r="BW18" s="135">
        <f t="shared" si="19"/>
        <v>0</v>
      </c>
      <c r="BX18" s="136">
        <f t="shared" si="20"/>
        <v>0</v>
      </c>
      <c r="BY18" s="136">
        <f>IF($Y18-SUMIF($BK$10:BX$10,BY$10,$BK18:BX18)&lt;ROUNDDOWN(BU18*BW18*1/2,0),$Y18-SUMIF($BK$10:BX$10,BY$10,$BK18:BX18),ROUNDDOWN(BU18*BW18*1/2,0))</f>
        <v>0</v>
      </c>
      <c r="BZ18" s="136">
        <f t="shared" si="21"/>
        <v>0</v>
      </c>
      <c r="CA18" s="137">
        <f t="shared" si="1"/>
        <v>0</v>
      </c>
      <c r="CB18" s="134"/>
      <c r="CC18" s="135">
        <f t="shared" si="22"/>
        <v>0</v>
      </c>
      <c r="CD18" s="136">
        <f t="shared" si="23"/>
        <v>0</v>
      </c>
      <c r="CE18" s="136">
        <f>IF($Y18-SUMIF($BK$10:CD$10,CE$10,$BK18:CD18)&lt;ROUNDDOWN(CA18*CC18*1/2,0),$Y18-SUMIF($BK$10:CD$10,CE$10,$BK18:CD18),ROUNDDOWN(CA18*CC18*1/2,0))</f>
        <v>0</v>
      </c>
      <c r="CF18" s="136">
        <f t="shared" si="24"/>
        <v>0</v>
      </c>
      <c r="CG18" s="137">
        <f t="shared" si="2"/>
        <v>0</v>
      </c>
      <c r="CH18" s="134"/>
      <c r="CI18" s="135">
        <f t="shared" si="25"/>
        <v>0</v>
      </c>
      <c r="CJ18" s="136">
        <f t="shared" si="26"/>
        <v>0</v>
      </c>
      <c r="CK18" s="136">
        <f>IF($Y18-SUMIF($BK$10:CJ$10,CK$10,$BK18:CJ18)&lt;ROUNDDOWN(CG18*CI18*1/2,0),$Y18-SUMIF($BK$10:CJ$10,CK$10,$BK18:CJ18),ROUNDDOWN(CG18*CI18*1/2,0))</f>
        <v>0</v>
      </c>
      <c r="CL18" s="136">
        <f t="shared" si="27"/>
        <v>0</v>
      </c>
      <c r="CM18" s="138">
        <f t="shared" si="3"/>
        <v>0</v>
      </c>
      <c r="CN18" s="134"/>
      <c r="CO18" s="135">
        <f t="shared" si="28"/>
        <v>0</v>
      </c>
      <c r="CP18" s="136">
        <f t="shared" si="29"/>
        <v>0</v>
      </c>
      <c r="CQ18" s="136">
        <f>IF($Y18-SUMIF($BK$10:CP$10,CQ$10,$BK18:CP18)&lt;ROUNDDOWN(CM18*CO18*1/2,0),$Y18-SUMIF($BK$10:CP$10,CQ$10,$BK18:CP18),ROUNDDOWN(CM18*CO18*1/2,0))</f>
        <v>0</v>
      </c>
      <c r="CR18" s="136">
        <f t="shared" si="30"/>
        <v>0</v>
      </c>
      <c r="CS18" s="138">
        <f t="shared" si="4"/>
        <v>0</v>
      </c>
      <c r="CT18" s="134"/>
      <c r="CU18" s="135">
        <f t="shared" si="31"/>
        <v>0</v>
      </c>
      <c r="CV18" s="136">
        <f t="shared" si="32"/>
        <v>0</v>
      </c>
      <c r="CW18" s="136">
        <f>IF($Y18-SUMIF($BK$10:CV$10,CW$10,$BK18:CV18)&lt;ROUNDDOWN(CS18*CU18*1/2,0),$Y18-SUMIF($BK$10:CV$10,CW$10,$BK18:CV18),ROUNDDOWN(CS18*CU18*1/2,0))</f>
        <v>0</v>
      </c>
      <c r="CX18" s="136">
        <f t="shared" si="33"/>
        <v>0</v>
      </c>
      <c r="CY18" s="138">
        <f t="shared" si="5"/>
        <v>0</v>
      </c>
      <c r="CZ18" s="134"/>
      <c r="DA18" s="135">
        <f t="shared" si="34"/>
        <v>0</v>
      </c>
      <c r="DB18" s="136">
        <f t="shared" si="35"/>
        <v>0</v>
      </c>
      <c r="DC18" s="136">
        <f>IF($Y18-SUMIF($BK$10:DB$10,DC$10,$BK18:DB18)&lt;ROUNDDOWN(CY18*DA18*1/2,0),$Y18-SUMIF($BK$10:DB$10,DC$10,$BK18:DB18),ROUNDDOWN(CY18*DA18*1/2,0))</f>
        <v>0</v>
      </c>
      <c r="DD18" s="136">
        <f t="shared" si="36"/>
        <v>0</v>
      </c>
      <c r="DE18" s="138">
        <f t="shared" si="6"/>
        <v>0</v>
      </c>
      <c r="DF18" s="134"/>
      <c r="DG18" s="135">
        <f t="shared" si="37"/>
        <v>0</v>
      </c>
      <c r="DH18" s="136">
        <f t="shared" si="38"/>
        <v>0</v>
      </c>
      <c r="DI18" s="136">
        <f>IF($Y18-SUMIF($BK$10:DH$10,DI$10,$BK18:DH18)&lt;ROUNDDOWN(DE18*DG18*1/2,0),$Y18-SUMIF($BK$10:DH$10,DI$10,$BK18:DH18),ROUNDDOWN(DE18*DG18*1/2,0))</f>
        <v>0</v>
      </c>
      <c r="DJ18" s="136">
        <f t="shared" si="39"/>
        <v>0</v>
      </c>
      <c r="DK18" s="124">
        <f t="shared" si="40"/>
        <v>0</v>
      </c>
      <c r="DL18" s="124">
        <f t="shared" si="7"/>
        <v>0</v>
      </c>
      <c r="DM18" s="229">
        <f t="shared" si="46"/>
        <v>0</v>
      </c>
      <c r="DO18" s="102" t="str">
        <f t="shared" si="41"/>
        <v/>
      </c>
      <c r="DP18" s="88" t="str">
        <f t="shared" si="42"/>
        <v/>
      </c>
      <c r="DQ18" s="103" t="str">
        <f t="shared" si="43"/>
        <v/>
      </c>
    </row>
    <row r="19" spans="1:121" ht="26.25" customHeight="1">
      <c r="A19" s="110">
        <v>8</v>
      </c>
      <c r="B19" s="186"/>
      <c r="C19" s="186"/>
      <c r="D19" s="186"/>
      <c r="E19" s="186"/>
      <c r="F19" s="186"/>
      <c r="G19" s="186"/>
      <c r="H19" s="186"/>
      <c r="I19" s="187"/>
      <c r="J19" s="187"/>
      <c r="K19" s="187"/>
      <c r="L19" s="187"/>
      <c r="M19" s="188"/>
      <c r="N19" s="189"/>
      <c r="O19" s="120"/>
      <c r="P19" s="120"/>
      <c r="Q19" s="121"/>
      <c r="R19" s="121"/>
      <c r="S19" s="260"/>
      <c r="T19" s="122"/>
      <c r="U19" s="120"/>
      <c r="V19" s="123"/>
      <c r="W19" s="124">
        <f t="shared" si="8"/>
        <v>0</v>
      </c>
      <c r="X19" s="125">
        <v>0</v>
      </c>
      <c r="Y19" s="126">
        <f t="shared" si="44"/>
        <v>0</v>
      </c>
      <c r="Z19" s="123"/>
      <c r="AA19" s="140"/>
      <c r="AB19" s="124">
        <f t="shared" si="45"/>
        <v>0</v>
      </c>
      <c r="AC19" s="184"/>
      <c r="AD19" s="129">
        <f t="shared" si="9"/>
        <v>0</v>
      </c>
      <c r="AE19" s="130">
        <f t="shared" si="10"/>
        <v>0</v>
      </c>
      <c r="AF19" s="131"/>
      <c r="AG19" s="131"/>
      <c r="AH19" s="131"/>
      <c r="AI19" s="131"/>
      <c r="AJ19" s="131"/>
      <c r="AK19" s="131"/>
      <c r="AL19" s="123"/>
      <c r="AM19" s="124" cm="1">
        <f t="array" ref="AM19">IFERROR(ROUND(_xlfn.IFS($U19="Ａ重油",AL19*1,$U19="灯油",AL19*0.939,$U19="ＬＰガス",AL19*1.299,$U19="ＬＮＧ",AL19*1.56),1),0)</f>
        <v>0</v>
      </c>
      <c r="AN19" s="123"/>
      <c r="AO19" s="124" cm="1">
        <f t="array" ref="AO19">IFERROR(ROUND(_xlfn.IFS($U19="Ａ重油",AN19*1,$U19="灯油",AN19*0.939,$U19="ＬＰガス",AN19*1.299,$U19="ＬＮＧ",AN19*1.56),1),0)</f>
        <v>0</v>
      </c>
      <c r="AP19" s="123"/>
      <c r="AQ19" s="123"/>
      <c r="AR19" s="132"/>
      <c r="AS19" s="181"/>
      <c r="AT19" s="237"/>
      <c r="AU19" s="238"/>
      <c r="AV19" s="237"/>
      <c r="AW19" s="237"/>
      <c r="AX19" s="238"/>
      <c r="AY19" s="237"/>
      <c r="AZ19" s="238"/>
      <c r="BA19" s="237"/>
      <c r="BB19" s="237"/>
      <c r="BC19" s="238"/>
      <c r="BD19" s="238"/>
      <c r="BE19" s="237"/>
      <c r="BF19" s="237"/>
      <c r="BG19" s="238"/>
      <c r="BH19" s="254"/>
      <c r="BI19" s="133">
        <f t="shared" si="11"/>
        <v>0</v>
      </c>
      <c r="BJ19" s="134"/>
      <c r="BK19" s="135">
        <f t="shared" si="12"/>
        <v>0</v>
      </c>
      <c r="BL19" s="136">
        <f t="shared" si="13"/>
        <v>0</v>
      </c>
      <c r="BM19" s="136">
        <f>IF($Y19-SUMIF($BK$10:BL$10,BM$10,$BK19:BL19)&lt;ROUNDDOWN(BI19*BK19*1/2,0),$Y19-SUMIF($BK$10:BL$10,BM$10,$BK19:BL19),ROUNDDOWN(BI19*BK19*1/2,0))</f>
        <v>0</v>
      </c>
      <c r="BN19" s="136">
        <f t="shared" si="14"/>
        <v>0</v>
      </c>
      <c r="BO19" s="137">
        <f t="shared" si="15"/>
        <v>0</v>
      </c>
      <c r="BP19" s="134"/>
      <c r="BQ19" s="135">
        <f t="shared" si="16"/>
        <v>0</v>
      </c>
      <c r="BR19" s="136">
        <f t="shared" si="17"/>
        <v>0</v>
      </c>
      <c r="BS19" s="136">
        <f>IF($Y19-SUMIF($BK$10:BR$10,BS$10,$BK19:BR19)&lt;ROUNDDOWN(BO19*BQ19*1/2,0),$Y19-SUMIF($BK$10:BR$10,BS$10,$BK19:BR19),ROUNDDOWN(BO19*BQ19*1/2,0))</f>
        <v>0</v>
      </c>
      <c r="BT19" s="136">
        <f t="shared" si="18"/>
        <v>0</v>
      </c>
      <c r="BU19" s="137">
        <f t="shared" si="0"/>
        <v>0</v>
      </c>
      <c r="BV19" s="134"/>
      <c r="BW19" s="135">
        <f t="shared" si="19"/>
        <v>0</v>
      </c>
      <c r="BX19" s="136">
        <f t="shared" si="20"/>
        <v>0</v>
      </c>
      <c r="BY19" s="136">
        <f>IF($Y19-SUMIF($BK$10:BX$10,BY$10,$BK19:BX19)&lt;ROUNDDOWN(BU19*BW19*1/2,0),$Y19-SUMIF($BK$10:BX$10,BY$10,$BK19:BX19),ROUNDDOWN(BU19*BW19*1/2,0))</f>
        <v>0</v>
      </c>
      <c r="BZ19" s="136">
        <f t="shared" si="21"/>
        <v>0</v>
      </c>
      <c r="CA19" s="137">
        <f t="shared" si="1"/>
        <v>0</v>
      </c>
      <c r="CB19" s="134"/>
      <c r="CC19" s="135">
        <f t="shared" si="22"/>
        <v>0</v>
      </c>
      <c r="CD19" s="136">
        <f t="shared" si="23"/>
        <v>0</v>
      </c>
      <c r="CE19" s="136">
        <f>IF($Y19-SUMIF($BK$10:CD$10,CE$10,$BK19:CD19)&lt;ROUNDDOWN(CA19*CC19*1/2,0),$Y19-SUMIF($BK$10:CD$10,CE$10,$BK19:CD19),ROUNDDOWN(CA19*CC19*1/2,0))</f>
        <v>0</v>
      </c>
      <c r="CF19" s="136">
        <f t="shared" si="24"/>
        <v>0</v>
      </c>
      <c r="CG19" s="137">
        <f t="shared" si="2"/>
        <v>0</v>
      </c>
      <c r="CH19" s="134"/>
      <c r="CI19" s="135">
        <f t="shared" si="25"/>
        <v>0</v>
      </c>
      <c r="CJ19" s="136">
        <f t="shared" si="26"/>
        <v>0</v>
      </c>
      <c r="CK19" s="136">
        <f>IF($Y19-SUMIF($BK$10:CJ$10,CK$10,$BK19:CJ19)&lt;ROUNDDOWN(CG19*CI19*1/2,0),$Y19-SUMIF($BK$10:CJ$10,CK$10,$BK19:CJ19),ROUNDDOWN(CG19*CI19*1/2,0))</f>
        <v>0</v>
      </c>
      <c r="CL19" s="136">
        <f t="shared" si="27"/>
        <v>0</v>
      </c>
      <c r="CM19" s="138">
        <f t="shared" si="3"/>
        <v>0</v>
      </c>
      <c r="CN19" s="134"/>
      <c r="CO19" s="135">
        <f t="shared" si="28"/>
        <v>0</v>
      </c>
      <c r="CP19" s="136">
        <f t="shared" si="29"/>
        <v>0</v>
      </c>
      <c r="CQ19" s="136">
        <f>IF($Y19-SUMIF($BK$10:CP$10,CQ$10,$BK19:CP19)&lt;ROUNDDOWN(CM19*CO19*1/2,0),$Y19-SUMIF($BK$10:CP$10,CQ$10,$BK19:CP19),ROUNDDOWN(CM19*CO19*1/2,0))</f>
        <v>0</v>
      </c>
      <c r="CR19" s="136">
        <f t="shared" si="30"/>
        <v>0</v>
      </c>
      <c r="CS19" s="138">
        <f t="shared" si="4"/>
        <v>0</v>
      </c>
      <c r="CT19" s="134"/>
      <c r="CU19" s="135">
        <f t="shared" si="31"/>
        <v>0</v>
      </c>
      <c r="CV19" s="136">
        <f t="shared" si="32"/>
        <v>0</v>
      </c>
      <c r="CW19" s="136">
        <f>IF($Y19-SUMIF($BK$10:CV$10,CW$10,$BK19:CV19)&lt;ROUNDDOWN(CS19*CU19*1/2,0),$Y19-SUMIF($BK$10:CV$10,CW$10,$BK19:CV19),ROUNDDOWN(CS19*CU19*1/2,0))</f>
        <v>0</v>
      </c>
      <c r="CX19" s="136">
        <f t="shared" si="33"/>
        <v>0</v>
      </c>
      <c r="CY19" s="138">
        <f t="shared" si="5"/>
        <v>0</v>
      </c>
      <c r="CZ19" s="134"/>
      <c r="DA19" s="135">
        <f t="shared" si="34"/>
        <v>0</v>
      </c>
      <c r="DB19" s="136">
        <f t="shared" si="35"/>
        <v>0</v>
      </c>
      <c r="DC19" s="136">
        <f>IF($Y19-SUMIF($BK$10:DB$10,DC$10,$BK19:DB19)&lt;ROUNDDOWN(CY19*DA19*1/2,0),$Y19-SUMIF($BK$10:DB$10,DC$10,$BK19:DB19),ROUNDDOWN(CY19*DA19*1/2,0))</f>
        <v>0</v>
      </c>
      <c r="DD19" s="136">
        <f t="shared" si="36"/>
        <v>0</v>
      </c>
      <c r="DE19" s="138">
        <f t="shared" si="6"/>
        <v>0</v>
      </c>
      <c r="DF19" s="134"/>
      <c r="DG19" s="135">
        <f t="shared" si="37"/>
        <v>0</v>
      </c>
      <c r="DH19" s="136">
        <f t="shared" si="38"/>
        <v>0</v>
      </c>
      <c r="DI19" s="136">
        <f>IF($Y19-SUMIF($BK$10:DH$10,DI$10,$BK19:DH19)&lt;ROUNDDOWN(DE19*DG19*1/2,0),$Y19-SUMIF($BK$10:DH$10,DI$10,$BK19:DH19),ROUNDDOWN(DE19*DG19*1/2,0))</f>
        <v>0</v>
      </c>
      <c r="DJ19" s="136">
        <f t="shared" si="39"/>
        <v>0</v>
      </c>
      <c r="DK19" s="124">
        <f>BM19+BS19+BY19+CE19+CK19+CQ19+CW19+DC19+DI19</f>
        <v>0</v>
      </c>
      <c r="DL19" s="124">
        <f t="shared" si="7"/>
        <v>0</v>
      </c>
      <c r="DM19" s="229">
        <f t="shared" si="46"/>
        <v>0</v>
      </c>
      <c r="DO19" s="102" t="str">
        <f t="shared" si="41"/>
        <v/>
      </c>
      <c r="DP19" s="88" t="str">
        <f t="shared" si="42"/>
        <v/>
      </c>
      <c r="DQ19" s="103" t="str">
        <f>IF($AN19&lt;=$AL19*0.85,"","XXX")</f>
        <v/>
      </c>
    </row>
    <row r="20" spans="1:121" ht="26.25" customHeight="1">
      <c r="A20" s="110">
        <v>9</v>
      </c>
      <c r="B20" s="186"/>
      <c r="C20" s="186"/>
      <c r="D20" s="186"/>
      <c r="E20" s="186"/>
      <c r="F20" s="186"/>
      <c r="G20" s="186"/>
      <c r="H20" s="186"/>
      <c r="I20" s="187"/>
      <c r="J20" s="187"/>
      <c r="K20" s="187"/>
      <c r="L20" s="187"/>
      <c r="M20" s="188"/>
      <c r="N20" s="189"/>
      <c r="O20" s="120"/>
      <c r="P20" s="120"/>
      <c r="Q20" s="121"/>
      <c r="R20" s="121"/>
      <c r="S20" s="260"/>
      <c r="T20" s="122"/>
      <c r="U20" s="120"/>
      <c r="V20" s="123"/>
      <c r="W20" s="124">
        <f t="shared" si="8"/>
        <v>0</v>
      </c>
      <c r="X20" s="125">
        <v>0</v>
      </c>
      <c r="Y20" s="126">
        <f t="shared" si="44"/>
        <v>0</v>
      </c>
      <c r="Z20" s="123"/>
      <c r="AA20" s="140"/>
      <c r="AB20" s="124">
        <f t="shared" si="45"/>
        <v>0</v>
      </c>
      <c r="AC20" s="184"/>
      <c r="AD20" s="129">
        <f t="shared" ref="AD20:AD83" si="47">X20+Z20+AB20</f>
        <v>0</v>
      </c>
      <c r="AE20" s="130">
        <f t="shared" ref="AE20:AE83" si="48">W20</f>
        <v>0</v>
      </c>
      <c r="AF20" s="131"/>
      <c r="AG20" s="131"/>
      <c r="AH20" s="131"/>
      <c r="AI20" s="131"/>
      <c r="AJ20" s="131"/>
      <c r="AK20" s="131"/>
      <c r="AL20" s="123"/>
      <c r="AM20" s="124" cm="1">
        <f t="array" ref="AM20">IFERROR(ROUND(_xlfn.IFS($U20="Ａ重油",AL20*1,$U20="灯油",AL20*0.939,$U20="ＬＰガス",AL20*1.299,$U20="ＬＮＧ",AL20*1.56),1),0)</f>
        <v>0</v>
      </c>
      <c r="AN20" s="123"/>
      <c r="AO20" s="124" cm="1">
        <f t="array" ref="AO20">IFERROR(ROUND(_xlfn.IFS($U20="Ａ重油",AN20*1,$U20="灯油",AN20*0.939,$U20="ＬＰガス",AN20*1.299,$U20="ＬＮＧ",AN20*1.56),1),0)</f>
        <v>0</v>
      </c>
      <c r="AP20" s="123"/>
      <c r="AQ20" s="123"/>
      <c r="AR20" s="132"/>
      <c r="AS20" s="181"/>
      <c r="AT20" s="233"/>
      <c r="AU20" s="234"/>
      <c r="AV20" s="235"/>
      <c r="AW20" s="235"/>
      <c r="AX20" s="236"/>
      <c r="AY20" s="233"/>
      <c r="AZ20" s="234"/>
      <c r="BA20" s="235"/>
      <c r="BB20" s="235"/>
      <c r="BC20" s="236"/>
      <c r="BD20" s="236"/>
      <c r="BE20" s="235"/>
      <c r="BF20" s="235"/>
      <c r="BG20" s="236"/>
      <c r="BH20" s="254"/>
      <c r="BI20" s="133">
        <f t="shared" si="11"/>
        <v>0</v>
      </c>
      <c r="BJ20" s="134"/>
      <c r="BK20" s="135">
        <f t="shared" si="12"/>
        <v>0</v>
      </c>
      <c r="BL20" s="136">
        <f t="shared" si="13"/>
        <v>0</v>
      </c>
      <c r="BM20" s="136">
        <f>IF($Y20-SUMIF($BK$10:BL$10,BM$10,$BK20:BL20)&lt;ROUNDDOWN(BI20*BK20*1/2,0),$Y20-SUMIF($BK$10:BL$10,BM$10,$BK20:BL20),ROUNDDOWN(BI20*BK20*1/2,0))</f>
        <v>0</v>
      </c>
      <c r="BN20" s="136">
        <f t="shared" si="14"/>
        <v>0</v>
      </c>
      <c r="BO20" s="137">
        <f t="shared" si="15"/>
        <v>0</v>
      </c>
      <c r="BP20" s="134"/>
      <c r="BQ20" s="135">
        <f t="shared" si="16"/>
        <v>0</v>
      </c>
      <c r="BR20" s="136">
        <f t="shared" ref="BR20:BR83" si="49">SUM(BS20:BT20)</f>
        <v>0</v>
      </c>
      <c r="BS20" s="136">
        <f>IF($Y20-SUMIF($BK$10:BR$10,BS$10,$BK20:BR20)&lt;ROUNDDOWN(BO20*BQ20*1/2,0),$Y20-SUMIF($BK$10:BR$10,BS$10,$BK20:BR20),ROUNDDOWN(BO20*BQ20*1/2,0))</f>
        <v>0</v>
      </c>
      <c r="BT20" s="136">
        <f t="shared" si="18"/>
        <v>0</v>
      </c>
      <c r="BU20" s="137">
        <f t="shared" si="0"/>
        <v>0</v>
      </c>
      <c r="BV20" s="134"/>
      <c r="BW20" s="135">
        <f t="shared" si="19"/>
        <v>0</v>
      </c>
      <c r="BX20" s="136">
        <f t="shared" ref="BX20:BX83" si="50">SUM(BY20:BZ20)</f>
        <v>0</v>
      </c>
      <c r="BY20" s="136">
        <f>IF($Y20-SUMIF($BK$10:BX$10,BY$10,$BK20:BX20)&lt;ROUNDDOWN(BU20*BW20*1/2,0),$Y20-SUMIF($BK$10:BX$10,BY$10,$BK20:BX20),ROUNDDOWN(BU20*BW20*1/2,0))</f>
        <v>0</v>
      </c>
      <c r="BZ20" s="136">
        <f t="shared" si="21"/>
        <v>0</v>
      </c>
      <c r="CA20" s="137">
        <f t="shared" si="1"/>
        <v>0</v>
      </c>
      <c r="CB20" s="134"/>
      <c r="CC20" s="135">
        <f t="shared" si="22"/>
        <v>0</v>
      </c>
      <c r="CD20" s="136">
        <f t="shared" ref="CD20:CD83" si="51">SUM(CE20:CF20)</f>
        <v>0</v>
      </c>
      <c r="CE20" s="136">
        <f>IF($Y20-SUMIF($BK$10:CD$10,CE$10,$BK20:CD20)&lt;ROUNDDOWN(CA20*CC20*1/2,0),$Y20-SUMIF($BK$10:CD$10,CE$10,$BK20:CD20),ROUNDDOWN(CA20*CC20*1/2,0))</f>
        <v>0</v>
      </c>
      <c r="CF20" s="136">
        <f t="shared" si="24"/>
        <v>0</v>
      </c>
      <c r="CG20" s="137">
        <f t="shared" si="2"/>
        <v>0</v>
      </c>
      <c r="CH20" s="134"/>
      <c r="CI20" s="135">
        <f t="shared" si="25"/>
        <v>0</v>
      </c>
      <c r="CJ20" s="136">
        <f>SUM(CK20:CL20)</f>
        <v>0</v>
      </c>
      <c r="CK20" s="136">
        <f>IF($Y20-SUMIF($BK$10:CJ$10,CK$10,$BK20:CJ20)&lt;ROUNDDOWN(CG20*CI20*1/2,0),$Y20-SUMIF($BK$10:CJ$10,CK$10,$BK20:CJ20),ROUNDDOWN(CG20*CI20*1/2,0))</f>
        <v>0</v>
      </c>
      <c r="CL20" s="136">
        <f t="shared" si="27"/>
        <v>0</v>
      </c>
      <c r="CM20" s="138">
        <f t="shared" si="3"/>
        <v>0</v>
      </c>
      <c r="CN20" s="134"/>
      <c r="CO20" s="135">
        <f t="shared" si="28"/>
        <v>0</v>
      </c>
      <c r="CP20" s="136">
        <f>SUM(CQ20:CR20)</f>
        <v>0</v>
      </c>
      <c r="CQ20" s="136">
        <f>IF($Y20-SUMIF($BK$10:CP$10,CQ$10,$BK20:CP20)&lt;ROUNDDOWN(CM20*CO20*1/2,0),$Y20-SUMIF($BK$10:CP$10,CQ$10,$BK20:CP20),ROUNDDOWN(CM20*CO20*1/2,0))</f>
        <v>0</v>
      </c>
      <c r="CR20" s="136">
        <f t="shared" si="30"/>
        <v>0</v>
      </c>
      <c r="CS20" s="138">
        <f t="shared" si="4"/>
        <v>0</v>
      </c>
      <c r="CT20" s="134"/>
      <c r="CU20" s="135">
        <f t="shared" si="31"/>
        <v>0</v>
      </c>
      <c r="CV20" s="136">
        <f>SUM(CW20:CX20)</f>
        <v>0</v>
      </c>
      <c r="CW20" s="136">
        <f>IF($Y20-SUMIF($BK$10:CV$10,CW$10,$BK20:CV20)&lt;ROUNDDOWN(CS20*CU20*1/2,0),$Y20-SUMIF($BK$10:CV$10,CW$10,$BK20:CV20),ROUNDDOWN(CS20*CU20*1/2,0))</f>
        <v>0</v>
      </c>
      <c r="CX20" s="136">
        <f t="shared" si="33"/>
        <v>0</v>
      </c>
      <c r="CY20" s="138">
        <f t="shared" si="5"/>
        <v>0</v>
      </c>
      <c r="CZ20" s="134"/>
      <c r="DA20" s="135">
        <f t="shared" si="34"/>
        <v>0</v>
      </c>
      <c r="DB20" s="136">
        <f>SUM(DC20:DD20)</f>
        <v>0</v>
      </c>
      <c r="DC20" s="136">
        <f>IF($Y20-SUMIF($BK$10:DB$10,DC$10,$BK20:DB20)&lt;ROUNDDOWN(CY20*DA20*1/2,0),$Y20-SUMIF($BK$10:DB$10,DC$10,$BK20:DB20),ROUNDDOWN(CY20*DA20*1/2,0))</f>
        <v>0</v>
      </c>
      <c r="DD20" s="136">
        <f t="shared" si="36"/>
        <v>0</v>
      </c>
      <c r="DE20" s="138">
        <f t="shared" si="6"/>
        <v>0</v>
      </c>
      <c r="DF20" s="134"/>
      <c r="DG20" s="135">
        <f t="shared" si="37"/>
        <v>0</v>
      </c>
      <c r="DH20" s="136">
        <f>SUM(DI20:DJ20)</f>
        <v>0</v>
      </c>
      <c r="DI20" s="136">
        <f>IF($Y20-SUMIF($BK$10:DH$10,DI$10,$BK20:DH20)&lt;ROUNDDOWN(DE20*DG20*1/2,0),$Y20-SUMIF($BK$10:DH$10,DI$10,$BK20:DH20),ROUNDDOWN(DE20*DG20*1/2,0))</f>
        <v>0</v>
      </c>
      <c r="DJ20" s="136">
        <f t="shared" si="39"/>
        <v>0</v>
      </c>
      <c r="DK20" s="124">
        <f t="shared" ref="DK20:DK83" si="52">BM20+BS20+BY20+CE20+CK20+CQ20+CW20+DC20+DI20</f>
        <v>0</v>
      </c>
      <c r="DL20" s="124">
        <f t="shared" si="7"/>
        <v>0</v>
      </c>
      <c r="DM20" s="229">
        <f t="shared" si="46"/>
        <v>0</v>
      </c>
      <c r="DO20" s="102" t="str">
        <f t="shared" si="41"/>
        <v/>
      </c>
      <c r="DP20" s="88" t="str">
        <f t="shared" si="42"/>
        <v/>
      </c>
      <c r="DQ20" s="103" t="str">
        <f t="shared" ref="DQ20:DQ83" si="53">IF($AN20&lt;=$AL20*0.85,"","XXX")</f>
        <v/>
      </c>
    </row>
    <row r="21" spans="1:121" ht="26.25" customHeight="1">
      <c r="A21" s="110">
        <v>10</v>
      </c>
      <c r="B21" s="186"/>
      <c r="C21" s="186"/>
      <c r="D21" s="186"/>
      <c r="E21" s="186"/>
      <c r="F21" s="186"/>
      <c r="G21" s="186"/>
      <c r="H21" s="186"/>
      <c r="I21" s="187"/>
      <c r="J21" s="187"/>
      <c r="K21" s="187"/>
      <c r="L21" s="187"/>
      <c r="M21" s="188"/>
      <c r="N21" s="189"/>
      <c r="O21" s="120"/>
      <c r="P21" s="120"/>
      <c r="Q21" s="121"/>
      <c r="R21" s="121"/>
      <c r="S21" s="260"/>
      <c r="T21" s="122"/>
      <c r="U21" s="120"/>
      <c r="V21" s="123"/>
      <c r="W21" s="124">
        <f t="shared" si="8"/>
        <v>0</v>
      </c>
      <c r="X21" s="125">
        <v>0</v>
      </c>
      <c r="Y21" s="126">
        <f t="shared" si="44"/>
        <v>0</v>
      </c>
      <c r="Z21" s="123"/>
      <c r="AA21" s="140"/>
      <c r="AB21" s="124">
        <f t="shared" si="45"/>
        <v>0</v>
      </c>
      <c r="AC21" s="184"/>
      <c r="AD21" s="129">
        <f t="shared" si="47"/>
        <v>0</v>
      </c>
      <c r="AE21" s="130">
        <f t="shared" si="48"/>
        <v>0</v>
      </c>
      <c r="AF21" s="131"/>
      <c r="AG21" s="131"/>
      <c r="AH21" s="131"/>
      <c r="AI21" s="131"/>
      <c r="AJ21" s="131"/>
      <c r="AK21" s="131"/>
      <c r="AL21" s="123"/>
      <c r="AM21" s="124" cm="1">
        <f t="array" ref="AM21">IFERROR(ROUND(_xlfn.IFS($U21="Ａ重油",AL21*1,$U21="灯油",AL21*0.939,$U21="ＬＰガス",AL21*1.299,$U21="ＬＮＧ",AL21*1.56),1),0)</f>
        <v>0</v>
      </c>
      <c r="AN21" s="123"/>
      <c r="AO21" s="124" cm="1">
        <f t="array" ref="AO21">IFERROR(ROUND(_xlfn.IFS($U21="Ａ重油",AN21*1,$U21="灯油",AN21*0.939,$U21="ＬＰガス",AN21*1.299,$U21="ＬＮＧ",AN21*1.56),1),0)</f>
        <v>0</v>
      </c>
      <c r="AP21" s="123"/>
      <c r="AQ21" s="123"/>
      <c r="AR21" s="132"/>
      <c r="AS21" s="181"/>
      <c r="AT21" s="237"/>
      <c r="AU21" s="238"/>
      <c r="AV21" s="237"/>
      <c r="AW21" s="237"/>
      <c r="AX21" s="238"/>
      <c r="AY21" s="237"/>
      <c r="AZ21" s="238"/>
      <c r="BA21" s="237"/>
      <c r="BB21" s="237"/>
      <c r="BC21" s="238"/>
      <c r="BD21" s="238"/>
      <c r="BE21" s="237"/>
      <c r="BF21" s="237"/>
      <c r="BG21" s="238"/>
      <c r="BH21" s="254"/>
      <c r="BI21" s="133">
        <f t="shared" si="11"/>
        <v>0</v>
      </c>
      <c r="BJ21" s="134"/>
      <c r="BK21" s="135">
        <f t="shared" si="12"/>
        <v>0</v>
      </c>
      <c r="BL21" s="136">
        <f t="shared" si="13"/>
        <v>0</v>
      </c>
      <c r="BM21" s="136">
        <f>IF($Y21-SUMIF($BK$10:BL$10,BM$10,$BK21:BL21)&lt;ROUNDDOWN(BI21*BK21*1/2,0),$Y21-SUMIF($BK$10:BL$10,BM$10,$BK21:BL21),ROUNDDOWN(BI21*BK21*1/2,0))</f>
        <v>0</v>
      </c>
      <c r="BN21" s="136">
        <f t="shared" si="14"/>
        <v>0</v>
      </c>
      <c r="BO21" s="137">
        <f t="shared" si="15"/>
        <v>0</v>
      </c>
      <c r="BP21" s="134"/>
      <c r="BQ21" s="135">
        <f t="shared" si="16"/>
        <v>0</v>
      </c>
      <c r="BR21" s="136">
        <f t="shared" si="49"/>
        <v>0</v>
      </c>
      <c r="BS21" s="136">
        <f>IF($Y21-SUMIF($BK$10:BR$10,BS$10,$BK21:BR21)&lt;ROUNDDOWN(BO21*BQ21*1/2,0),$Y21-SUMIF($BK$10:BR$10,BS$10,$BK21:BR21),ROUNDDOWN(BO21*BQ21*1/2,0))</f>
        <v>0</v>
      </c>
      <c r="BT21" s="136">
        <f t="shared" si="18"/>
        <v>0</v>
      </c>
      <c r="BU21" s="137">
        <f t="shared" si="0"/>
        <v>0</v>
      </c>
      <c r="BV21" s="134"/>
      <c r="BW21" s="135">
        <f t="shared" si="19"/>
        <v>0</v>
      </c>
      <c r="BX21" s="136">
        <f t="shared" si="50"/>
        <v>0</v>
      </c>
      <c r="BY21" s="136">
        <f>IF($Y21-SUMIF($BK$10:BX$10,BY$10,$BK21:BX21)&lt;ROUNDDOWN(BU21*BW21*1/2,0),$Y21-SUMIF($BK$10:BX$10,BY$10,$BK21:BX21),ROUNDDOWN(BU21*BW21*1/2,0))</f>
        <v>0</v>
      </c>
      <c r="BZ21" s="136">
        <f t="shared" si="21"/>
        <v>0</v>
      </c>
      <c r="CA21" s="137">
        <f t="shared" si="1"/>
        <v>0</v>
      </c>
      <c r="CB21" s="134"/>
      <c r="CC21" s="135">
        <f t="shared" si="22"/>
        <v>0</v>
      </c>
      <c r="CD21" s="136">
        <f t="shared" si="51"/>
        <v>0</v>
      </c>
      <c r="CE21" s="136">
        <f>IF($Y21-SUMIF($BK$10:CD$10,CE$10,$BK21:CD21)&lt;ROUNDDOWN(CA21*CC21*1/2,0),$Y21-SUMIF($BK$10:CD$10,CE$10,$BK21:CD21),ROUNDDOWN(CA21*CC21*1/2,0))</f>
        <v>0</v>
      </c>
      <c r="CF21" s="136">
        <f t="shared" si="24"/>
        <v>0</v>
      </c>
      <c r="CG21" s="137">
        <f t="shared" si="2"/>
        <v>0</v>
      </c>
      <c r="CH21" s="134"/>
      <c r="CI21" s="135">
        <f t="shared" si="25"/>
        <v>0</v>
      </c>
      <c r="CJ21" s="136">
        <f t="shared" ref="CJ21:CJ83" si="54">SUM(CK21:CL21)</f>
        <v>0</v>
      </c>
      <c r="CK21" s="136">
        <f>IF($Y21-SUMIF($BK$10:CJ$10,CK$10,$BK21:CJ21)&lt;ROUNDDOWN(CG21*CI21*1/2,0),$Y21-SUMIF($BK$10:CJ$10,CK$10,$BK21:CJ21),ROUNDDOWN(CG21*CI21*1/2,0))</f>
        <v>0</v>
      </c>
      <c r="CL21" s="136">
        <f t="shared" si="27"/>
        <v>0</v>
      </c>
      <c r="CM21" s="138">
        <f t="shared" si="3"/>
        <v>0</v>
      </c>
      <c r="CN21" s="134"/>
      <c r="CO21" s="135">
        <f t="shared" si="28"/>
        <v>0</v>
      </c>
      <c r="CP21" s="136">
        <f t="shared" ref="CP21:CP84" si="55">SUM(CQ21:CR21)</f>
        <v>0</v>
      </c>
      <c r="CQ21" s="136">
        <f>IF($Y21-SUMIF($BK$10:CP$10,CQ$10,$BK21:CP21)&lt;ROUNDDOWN(CM21*CO21*1/2,0),$Y21-SUMIF($BK$10:CP$10,CQ$10,$BK21:CP21),ROUNDDOWN(CM21*CO21*1/2,0))</f>
        <v>0</v>
      </c>
      <c r="CR21" s="136">
        <f t="shared" si="30"/>
        <v>0</v>
      </c>
      <c r="CS21" s="138">
        <f t="shared" si="4"/>
        <v>0</v>
      </c>
      <c r="CT21" s="134"/>
      <c r="CU21" s="135">
        <f t="shared" si="31"/>
        <v>0</v>
      </c>
      <c r="CV21" s="136">
        <f t="shared" ref="CV21:CV84" si="56">SUM(CW21:CX21)</f>
        <v>0</v>
      </c>
      <c r="CW21" s="136">
        <f>IF($Y21-SUMIF($BK$10:CV$10,CW$10,$BK21:CV21)&lt;ROUNDDOWN(CS21*CU21*1/2,0),$Y21-SUMIF($BK$10:CV$10,CW$10,$BK21:CV21),ROUNDDOWN(CS21*CU21*1/2,0))</f>
        <v>0</v>
      </c>
      <c r="CX21" s="136">
        <f t="shared" si="33"/>
        <v>0</v>
      </c>
      <c r="CY21" s="138">
        <f t="shared" si="5"/>
        <v>0</v>
      </c>
      <c r="CZ21" s="134"/>
      <c r="DA21" s="135">
        <f t="shared" si="34"/>
        <v>0</v>
      </c>
      <c r="DB21" s="136">
        <f t="shared" ref="DB21:DB84" si="57">SUM(DC21:DD21)</f>
        <v>0</v>
      </c>
      <c r="DC21" s="136">
        <f>IF($Y21-SUMIF($BK$10:DB$10,DC$10,$BK21:DB21)&lt;ROUNDDOWN(CY21*DA21*1/2,0),$Y21-SUMIF($BK$10:DB$10,DC$10,$BK21:DB21),ROUNDDOWN(CY21*DA21*1/2,0))</f>
        <v>0</v>
      </c>
      <c r="DD21" s="136">
        <f t="shared" si="36"/>
        <v>0</v>
      </c>
      <c r="DE21" s="138">
        <f t="shared" si="6"/>
        <v>0</v>
      </c>
      <c r="DF21" s="134"/>
      <c r="DG21" s="135">
        <f t="shared" si="37"/>
        <v>0</v>
      </c>
      <c r="DH21" s="136">
        <f t="shared" ref="DH21:DH84" si="58">SUM(DI21:DJ21)</f>
        <v>0</v>
      </c>
      <c r="DI21" s="136">
        <f>IF($Y21-SUMIF($BK$10:DH$10,DI$10,$BK21:DH21)&lt;ROUNDDOWN(DE21*DG21*1/2,0),$Y21-SUMIF($BK$10:DH$10,DI$10,$BK21:DH21),ROUNDDOWN(DE21*DG21*1/2,0))</f>
        <v>0</v>
      </c>
      <c r="DJ21" s="136">
        <f t="shared" si="39"/>
        <v>0</v>
      </c>
      <c r="DK21" s="124">
        <f t="shared" si="52"/>
        <v>0</v>
      </c>
      <c r="DL21" s="124">
        <f t="shared" si="7"/>
        <v>0</v>
      </c>
      <c r="DM21" s="229">
        <f t="shared" si="46"/>
        <v>0</v>
      </c>
      <c r="DO21" s="102" t="str">
        <f t="shared" si="41"/>
        <v/>
      </c>
      <c r="DP21" s="88" t="str">
        <f t="shared" si="42"/>
        <v/>
      </c>
      <c r="DQ21" s="103" t="str">
        <f t="shared" si="53"/>
        <v/>
      </c>
    </row>
    <row r="22" spans="1:121" ht="26.25" customHeight="1">
      <c r="A22" s="110">
        <v>11</v>
      </c>
      <c r="B22" s="186"/>
      <c r="C22" s="186"/>
      <c r="D22" s="186"/>
      <c r="E22" s="186"/>
      <c r="F22" s="186"/>
      <c r="G22" s="186"/>
      <c r="H22" s="186"/>
      <c r="I22" s="187"/>
      <c r="J22" s="187"/>
      <c r="K22" s="187"/>
      <c r="L22" s="187"/>
      <c r="M22" s="188"/>
      <c r="N22" s="189"/>
      <c r="O22" s="120"/>
      <c r="P22" s="120"/>
      <c r="Q22" s="121"/>
      <c r="R22" s="121"/>
      <c r="S22" s="260"/>
      <c r="T22" s="122"/>
      <c r="U22" s="120"/>
      <c r="V22" s="123"/>
      <c r="W22" s="124">
        <f t="shared" si="8"/>
        <v>0</v>
      </c>
      <c r="X22" s="125">
        <v>0</v>
      </c>
      <c r="Y22" s="126">
        <f t="shared" si="44"/>
        <v>0</v>
      </c>
      <c r="Z22" s="123"/>
      <c r="AA22" s="140"/>
      <c r="AB22" s="124">
        <f t="shared" si="45"/>
        <v>0</v>
      </c>
      <c r="AC22" s="184"/>
      <c r="AD22" s="129">
        <f t="shared" si="47"/>
        <v>0</v>
      </c>
      <c r="AE22" s="130">
        <f t="shared" si="48"/>
        <v>0</v>
      </c>
      <c r="AF22" s="131"/>
      <c r="AG22" s="131"/>
      <c r="AH22" s="131"/>
      <c r="AI22" s="131"/>
      <c r="AJ22" s="131"/>
      <c r="AK22" s="131"/>
      <c r="AL22" s="123"/>
      <c r="AM22" s="124" cm="1">
        <f t="array" ref="AM22">IFERROR(ROUND(_xlfn.IFS($U22="Ａ重油",AL22*1,$U22="灯油",AL22*0.939,$U22="ＬＰガス",AL22*1.299,$U22="ＬＮＧ",AL22*1.56),1),0)</f>
        <v>0</v>
      </c>
      <c r="AN22" s="123"/>
      <c r="AO22" s="124" cm="1">
        <f t="array" ref="AO22">IFERROR(ROUND(_xlfn.IFS($U22="Ａ重油",AN22*1,$U22="灯油",AN22*0.939,$U22="ＬＰガス",AN22*1.299,$U22="ＬＮＧ",AN22*1.56),1),0)</f>
        <v>0</v>
      </c>
      <c r="AP22" s="123"/>
      <c r="AQ22" s="123"/>
      <c r="AR22" s="132"/>
      <c r="AS22" s="183"/>
      <c r="AT22" s="233"/>
      <c r="AU22" s="234"/>
      <c r="AV22" s="235"/>
      <c r="AW22" s="235"/>
      <c r="AX22" s="236"/>
      <c r="AY22" s="233"/>
      <c r="AZ22" s="234"/>
      <c r="BA22" s="235"/>
      <c r="BB22" s="235"/>
      <c r="BC22" s="236"/>
      <c r="BD22" s="236"/>
      <c r="BE22" s="235"/>
      <c r="BF22" s="235"/>
      <c r="BG22" s="236"/>
      <c r="BH22" s="254"/>
      <c r="BI22" s="133">
        <f t="shared" si="11"/>
        <v>0</v>
      </c>
      <c r="BJ22" s="134"/>
      <c r="BK22" s="135">
        <f t="shared" si="12"/>
        <v>0</v>
      </c>
      <c r="BL22" s="136">
        <f t="shared" si="13"/>
        <v>0</v>
      </c>
      <c r="BM22" s="136">
        <f>IF($Y22-SUMIF($BK$10:BL$10,BM$10,$BK22:BL22)&lt;ROUNDDOWN(BI22*BK22*1/2,0),$Y22-SUMIF($BK$10:BL$10,BM$10,$BK22:BL22),ROUNDDOWN(BI22*BK22*1/2,0))</f>
        <v>0</v>
      </c>
      <c r="BN22" s="136">
        <f t="shared" si="14"/>
        <v>0</v>
      </c>
      <c r="BO22" s="137">
        <f t="shared" si="15"/>
        <v>0</v>
      </c>
      <c r="BP22" s="134"/>
      <c r="BQ22" s="135">
        <f t="shared" si="16"/>
        <v>0</v>
      </c>
      <c r="BR22" s="136">
        <f t="shared" si="49"/>
        <v>0</v>
      </c>
      <c r="BS22" s="136">
        <f>IF($Y22-SUMIF($BK$10:BR$10,BS$10,$BK22:BR22)&lt;ROUNDDOWN(BO22*BQ22*1/2,0),$Y22-SUMIF($BK$10:BR$10,BS$10,$BK22:BR22),ROUNDDOWN(BO22*BQ22*1/2,0))</f>
        <v>0</v>
      </c>
      <c r="BT22" s="136">
        <f t="shared" si="18"/>
        <v>0</v>
      </c>
      <c r="BU22" s="137">
        <f t="shared" si="0"/>
        <v>0</v>
      </c>
      <c r="BV22" s="134"/>
      <c r="BW22" s="135">
        <f t="shared" si="19"/>
        <v>0</v>
      </c>
      <c r="BX22" s="136">
        <f t="shared" si="50"/>
        <v>0</v>
      </c>
      <c r="BY22" s="136">
        <f>IF($Y22-SUMIF($BK$10:BX$10,BY$10,$BK22:BX22)&lt;ROUNDDOWN(BU22*BW22*1/2,0),$Y22-SUMIF($BK$10:BX$10,BY$10,$BK22:BX22),ROUNDDOWN(BU22*BW22*1/2,0))</f>
        <v>0</v>
      </c>
      <c r="BZ22" s="136">
        <f t="shared" si="21"/>
        <v>0</v>
      </c>
      <c r="CA22" s="137">
        <f t="shared" si="1"/>
        <v>0</v>
      </c>
      <c r="CB22" s="134"/>
      <c r="CC22" s="135">
        <f t="shared" si="22"/>
        <v>0</v>
      </c>
      <c r="CD22" s="136">
        <f t="shared" si="51"/>
        <v>0</v>
      </c>
      <c r="CE22" s="136">
        <f>IF($Y22-SUMIF($BK$10:CD$10,CE$10,$BK22:CD22)&lt;ROUNDDOWN(CA22*CC22*1/2,0),$Y22-SUMIF($BK$10:CD$10,CE$10,$BK22:CD22),ROUNDDOWN(CA22*CC22*1/2,0))</f>
        <v>0</v>
      </c>
      <c r="CF22" s="136">
        <f t="shared" si="24"/>
        <v>0</v>
      </c>
      <c r="CG22" s="137">
        <f t="shared" si="2"/>
        <v>0</v>
      </c>
      <c r="CH22" s="134"/>
      <c r="CI22" s="135">
        <f t="shared" si="25"/>
        <v>0</v>
      </c>
      <c r="CJ22" s="136">
        <f t="shared" si="54"/>
        <v>0</v>
      </c>
      <c r="CK22" s="136">
        <f>IF($Y22-SUMIF($BK$10:CJ$10,CK$10,$BK22:CJ22)&lt;ROUNDDOWN(CG22*CI22*1/2,0),$Y22-SUMIF($BK$10:CJ$10,CK$10,$BK22:CJ22),ROUNDDOWN(CG22*CI22*1/2,0))</f>
        <v>0</v>
      </c>
      <c r="CL22" s="136">
        <f t="shared" si="27"/>
        <v>0</v>
      </c>
      <c r="CM22" s="138">
        <f t="shared" si="3"/>
        <v>0</v>
      </c>
      <c r="CN22" s="134"/>
      <c r="CO22" s="135">
        <f t="shared" si="28"/>
        <v>0</v>
      </c>
      <c r="CP22" s="136">
        <f t="shared" si="55"/>
        <v>0</v>
      </c>
      <c r="CQ22" s="136">
        <f>IF($Y22-SUMIF($BK$10:CP$10,CQ$10,$BK22:CP22)&lt;ROUNDDOWN(CM22*CO22*1/2,0),$Y22-SUMIF($BK$10:CP$10,CQ$10,$BK22:CP22),ROUNDDOWN(CM22*CO22*1/2,0))</f>
        <v>0</v>
      </c>
      <c r="CR22" s="136">
        <f t="shared" si="30"/>
        <v>0</v>
      </c>
      <c r="CS22" s="138">
        <f t="shared" si="4"/>
        <v>0</v>
      </c>
      <c r="CT22" s="134"/>
      <c r="CU22" s="135">
        <f t="shared" si="31"/>
        <v>0</v>
      </c>
      <c r="CV22" s="136">
        <f t="shared" si="56"/>
        <v>0</v>
      </c>
      <c r="CW22" s="136">
        <f>IF($Y22-SUMIF($BK$10:CV$10,CW$10,$BK22:CV22)&lt;ROUNDDOWN(CS22*CU22*1/2,0),$Y22-SUMIF($BK$10:CV$10,CW$10,$BK22:CV22),ROUNDDOWN(CS22*CU22*1/2,0))</f>
        <v>0</v>
      </c>
      <c r="CX22" s="136">
        <f t="shared" si="33"/>
        <v>0</v>
      </c>
      <c r="CY22" s="138">
        <f t="shared" si="5"/>
        <v>0</v>
      </c>
      <c r="CZ22" s="134"/>
      <c r="DA22" s="135">
        <f t="shared" si="34"/>
        <v>0</v>
      </c>
      <c r="DB22" s="136">
        <f t="shared" si="57"/>
        <v>0</v>
      </c>
      <c r="DC22" s="136">
        <f>IF($Y22-SUMIF($BK$10:DB$10,DC$10,$BK22:DB22)&lt;ROUNDDOWN(CY22*DA22*1/2,0),$Y22-SUMIF($BK$10:DB$10,DC$10,$BK22:DB22),ROUNDDOWN(CY22*DA22*1/2,0))</f>
        <v>0</v>
      </c>
      <c r="DD22" s="136">
        <f t="shared" si="36"/>
        <v>0</v>
      </c>
      <c r="DE22" s="138">
        <f t="shared" si="6"/>
        <v>0</v>
      </c>
      <c r="DF22" s="134"/>
      <c r="DG22" s="135">
        <f t="shared" si="37"/>
        <v>0</v>
      </c>
      <c r="DH22" s="136">
        <f t="shared" si="58"/>
        <v>0</v>
      </c>
      <c r="DI22" s="136">
        <f>IF($Y22-SUMIF($BK$10:DH$10,DI$10,$BK22:DH22)&lt;ROUNDDOWN(DE22*DG22*1/2,0),$Y22-SUMIF($BK$10:DH$10,DI$10,$BK22:DH22),ROUNDDOWN(DE22*DG22*1/2,0))</f>
        <v>0</v>
      </c>
      <c r="DJ22" s="136">
        <f t="shared" si="39"/>
        <v>0</v>
      </c>
      <c r="DK22" s="124">
        <f t="shared" si="52"/>
        <v>0</v>
      </c>
      <c r="DL22" s="124">
        <f t="shared" si="7"/>
        <v>0</v>
      </c>
      <c r="DM22" s="229">
        <f t="shared" si="46"/>
        <v>0</v>
      </c>
      <c r="DO22" s="102" t="str">
        <f t="shared" si="41"/>
        <v/>
      </c>
      <c r="DP22" s="88" t="str">
        <f t="shared" si="42"/>
        <v/>
      </c>
      <c r="DQ22" s="103" t="str">
        <f t="shared" si="53"/>
        <v/>
      </c>
    </row>
    <row r="23" spans="1:121" ht="26.25" customHeight="1">
      <c r="A23" s="110">
        <v>12</v>
      </c>
      <c r="B23" s="186"/>
      <c r="C23" s="186"/>
      <c r="D23" s="186"/>
      <c r="E23" s="186"/>
      <c r="F23" s="186"/>
      <c r="G23" s="186"/>
      <c r="H23" s="186"/>
      <c r="I23" s="187"/>
      <c r="J23" s="187"/>
      <c r="K23" s="187"/>
      <c r="L23" s="187"/>
      <c r="M23" s="188"/>
      <c r="N23" s="189"/>
      <c r="O23" s="120"/>
      <c r="P23" s="120"/>
      <c r="Q23" s="121"/>
      <c r="R23" s="121"/>
      <c r="S23" s="260"/>
      <c r="T23" s="122"/>
      <c r="U23" s="120"/>
      <c r="V23" s="123"/>
      <c r="W23" s="124">
        <f t="shared" si="8"/>
        <v>0</v>
      </c>
      <c r="X23" s="125">
        <v>0</v>
      </c>
      <c r="Y23" s="126">
        <f t="shared" si="44"/>
        <v>0</v>
      </c>
      <c r="Z23" s="123"/>
      <c r="AA23" s="140"/>
      <c r="AB23" s="124">
        <f t="shared" si="45"/>
        <v>0</v>
      </c>
      <c r="AC23" s="184"/>
      <c r="AD23" s="129">
        <f t="shared" si="47"/>
        <v>0</v>
      </c>
      <c r="AE23" s="130">
        <f t="shared" si="48"/>
        <v>0</v>
      </c>
      <c r="AF23" s="131"/>
      <c r="AG23" s="131"/>
      <c r="AH23" s="131"/>
      <c r="AI23" s="131"/>
      <c r="AJ23" s="131"/>
      <c r="AK23" s="131"/>
      <c r="AL23" s="123"/>
      <c r="AM23" s="124" cm="1">
        <f t="array" ref="AM23">IFERROR(ROUND(_xlfn.IFS($U23="Ａ重油",AL23*1,$U23="灯油",AL23*0.939,$U23="ＬＰガス",AL23*1.299,$U23="ＬＮＧ",AL23*1.56),1),0)</f>
        <v>0</v>
      </c>
      <c r="AN23" s="123"/>
      <c r="AO23" s="124" cm="1">
        <f t="array" ref="AO23">IFERROR(ROUND(_xlfn.IFS($U23="Ａ重油",AN23*1,$U23="灯油",AN23*0.939,$U23="ＬＰガス",AN23*1.299,$U23="ＬＮＧ",AN23*1.56),1),0)</f>
        <v>0</v>
      </c>
      <c r="AP23" s="123"/>
      <c r="AQ23" s="123"/>
      <c r="AR23" s="132"/>
      <c r="AS23" s="181"/>
      <c r="AT23" s="237"/>
      <c r="AU23" s="238"/>
      <c r="AV23" s="237"/>
      <c r="AW23" s="237"/>
      <c r="AX23" s="238"/>
      <c r="AY23" s="237"/>
      <c r="AZ23" s="238"/>
      <c r="BA23" s="237"/>
      <c r="BB23" s="237"/>
      <c r="BC23" s="238"/>
      <c r="BD23" s="238"/>
      <c r="BE23" s="237"/>
      <c r="BF23" s="237"/>
      <c r="BG23" s="238"/>
      <c r="BH23" s="254"/>
      <c r="BI23" s="133">
        <f t="shared" si="11"/>
        <v>0</v>
      </c>
      <c r="BJ23" s="134"/>
      <c r="BK23" s="135">
        <f t="shared" si="12"/>
        <v>0</v>
      </c>
      <c r="BL23" s="136">
        <f t="shared" si="13"/>
        <v>0</v>
      </c>
      <c r="BM23" s="136">
        <f>IF($Y23-SUMIF($BK$10:BL$10,BM$10,$BK23:BL23)&lt;ROUNDDOWN(BI23*BK23*1/2,0),$Y23-SUMIF($BK$10:BL$10,BM$10,$BK23:BL23),ROUNDDOWN(BI23*BK23*1/2,0))</f>
        <v>0</v>
      </c>
      <c r="BN23" s="136">
        <f t="shared" si="14"/>
        <v>0</v>
      </c>
      <c r="BO23" s="137">
        <f t="shared" si="15"/>
        <v>0</v>
      </c>
      <c r="BP23" s="134"/>
      <c r="BQ23" s="135">
        <f t="shared" si="16"/>
        <v>0</v>
      </c>
      <c r="BR23" s="136">
        <f t="shared" si="49"/>
        <v>0</v>
      </c>
      <c r="BS23" s="136">
        <f>IF($Y23-SUMIF($BK$10:BR$10,BS$10,$BK23:BR23)&lt;ROUNDDOWN(BO23*BQ23*1/2,0),$Y23-SUMIF($BK$10:BR$10,BS$10,$BK23:BR23),ROUNDDOWN(BO23*BQ23*1/2,0))</f>
        <v>0</v>
      </c>
      <c r="BT23" s="136">
        <f t="shared" si="18"/>
        <v>0</v>
      </c>
      <c r="BU23" s="137">
        <f t="shared" si="0"/>
        <v>0</v>
      </c>
      <c r="BV23" s="134"/>
      <c r="BW23" s="135">
        <f t="shared" si="19"/>
        <v>0</v>
      </c>
      <c r="BX23" s="136">
        <f t="shared" si="50"/>
        <v>0</v>
      </c>
      <c r="BY23" s="136">
        <f>IF($Y23-SUMIF($BK$10:BX$10,BY$10,$BK23:BX23)&lt;ROUNDDOWN(BU23*BW23*1/2,0),$Y23-SUMIF($BK$10:BX$10,BY$10,$BK23:BX23),ROUNDDOWN(BU23*BW23*1/2,0))</f>
        <v>0</v>
      </c>
      <c r="BZ23" s="136">
        <f t="shared" si="21"/>
        <v>0</v>
      </c>
      <c r="CA23" s="137">
        <f t="shared" si="1"/>
        <v>0</v>
      </c>
      <c r="CB23" s="134"/>
      <c r="CC23" s="135">
        <f t="shared" si="22"/>
        <v>0</v>
      </c>
      <c r="CD23" s="136">
        <f t="shared" si="51"/>
        <v>0</v>
      </c>
      <c r="CE23" s="136">
        <f>IF($Y23-SUMIF($BK$10:CD$10,CE$10,$BK23:CD23)&lt;ROUNDDOWN(CA23*CC23*1/2,0),$Y23-SUMIF($BK$10:CD$10,CE$10,$BK23:CD23),ROUNDDOWN(CA23*CC23*1/2,0))</f>
        <v>0</v>
      </c>
      <c r="CF23" s="136">
        <f t="shared" si="24"/>
        <v>0</v>
      </c>
      <c r="CG23" s="137">
        <f t="shared" si="2"/>
        <v>0</v>
      </c>
      <c r="CH23" s="134"/>
      <c r="CI23" s="135">
        <f t="shared" si="25"/>
        <v>0</v>
      </c>
      <c r="CJ23" s="136">
        <f t="shared" si="54"/>
        <v>0</v>
      </c>
      <c r="CK23" s="136">
        <f>IF($Y23-SUMIF($BK$10:CJ$10,CK$10,$BK23:CJ23)&lt;ROUNDDOWN(CG23*CI23*1/2,0),$Y23-SUMIF($BK$10:CJ$10,CK$10,$BK23:CJ23),ROUNDDOWN(CG23*CI23*1/2,0))</f>
        <v>0</v>
      </c>
      <c r="CL23" s="136">
        <f t="shared" si="27"/>
        <v>0</v>
      </c>
      <c r="CM23" s="138">
        <f t="shared" si="3"/>
        <v>0</v>
      </c>
      <c r="CN23" s="134"/>
      <c r="CO23" s="135">
        <f t="shared" si="28"/>
        <v>0</v>
      </c>
      <c r="CP23" s="136">
        <f t="shared" si="55"/>
        <v>0</v>
      </c>
      <c r="CQ23" s="136">
        <f>IF($Y23-SUMIF($BK$10:CP$10,CQ$10,$BK23:CP23)&lt;ROUNDDOWN(CM23*CO23*1/2,0),$Y23-SUMIF($BK$10:CP$10,CQ$10,$BK23:CP23),ROUNDDOWN(CM23*CO23*1/2,0))</f>
        <v>0</v>
      </c>
      <c r="CR23" s="136">
        <f t="shared" si="30"/>
        <v>0</v>
      </c>
      <c r="CS23" s="138">
        <f t="shared" si="4"/>
        <v>0</v>
      </c>
      <c r="CT23" s="134"/>
      <c r="CU23" s="135">
        <f t="shared" si="31"/>
        <v>0</v>
      </c>
      <c r="CV23" s="136">
        <f t="shared" si="56"/>
        <v>0</v>
      </c>
      <c r="CW23" s="136">
        <f>IF($Y23-SUMIF($BK$10:CV$10,CW$10,$BK23:CV23)&lt;ROUNDDOWN(CS23*CU23*1/2,0),$Y23-SUMIF($BK$10:CV$10,CW$10,$BK23:CV23),ROUNDDOWN(CS23*CU23*1/2,0))</f>
        <v>0</v>
      </c>
      <c r="CX23" s="136">
        <f t="shared" si="33"/>
        <v>0</v>
      </c>
      <c r="CY23" s="138">
        <f t="shared" si="5"/>
        <v>0</v>
      </c>
      <c r="CZ23" s="134"/>
      <c r="DA23" s="135">
        <f t="shared" si="34"/>
        <v>0</v>
      </c>
      <c r="DB23" s="136">
        <f t="shared" si="57"/>
        <v>0</v>
      </c>
      <c r="DC23" s="136">
        <f>IF($Y23-SUMIF($BK$10:DB$10,DC$10,$BK23:DB23)&lt;ROUNDDOWN(CY23*DA23*1/2,0),$Y23-SUMIF($BK$10:DB$10,DC$10,$BK23:DB23),ROUNDDOWN(CY23*DA23*1/2,0))</f>
        <v>0</v>
      </c>
      <c r="DD23" s="136">
        <f t="shared" si="36"/>
        <v>0</v>
      </c>
      <c r="DE23" s="138">
        <f t="shared" si="6"/>
        <v>0</v>
      </c>
      <c r="DF23" s="134"/>
      <c r="DG23" s="135">
        <f t="shared" si="37"/>
        <v>0</v>
      </c>
      <c r="DH23" s="136">
        <f t="shared" si="58"/>
        <v>0</v>
      </c>
      <c r="DI23" s="136">
        <f>IF($Y23-SUMIF($BK$10:DH$10,DI$10,$BK23:DH23)&lt;ROUNDDOWN(DE23*DG23*1/2,0),$Y23-SUMIF($BK$10:DH$10,DI$10,$BK23:DH23),ROUNDDOWN(DE23*DG23*1/2,0))</f>
        <v>0</v>
      </c>
      <c r="DJ23" s="136">
        <f t="shared" si="39"/>
        <v>0</v>
      </c>
      <c r="DK23" s="124">
        <f t="shared" si="52"/>
        <v>0</v>
      </c>
      <c r="DL23" s="124">
        <f t="shared" si="7"/>
        <v>0</v>
      </c>
      <c r="DM23" s="229">
        <f t="shared" si="46"/>
        <v>0</v>
      </c>
      <c r="DO23" s="102" t="str">
        <f t="shared" si="41"/>
        <v/>
      </c>
      <c r="DP23" s="88" t="str">
        <f t="shared" si="42"/>
        <v/>
      </c>
      <c r="DQ23" s="103" t="str">
        <f t="shared" si="53"/>
        <v/>
      </c>
    </row>
    <row r="24" spans="1:121" ht="26.25" customHeight="1">
      <c r="A24" s="110">
        <v>13</v>
      </c>
      <c r="B24" s="186"/>
      <c r="C24" s="186"/>
      <c r="D24" s="186"/>
      <c r="E24" s="186"/>
      <c r="F24" s="186"/>
      <c r="G24" s="186"/>
      <c r="H24" s="186"/>
      <c r="I24" s="187"/>
      <c r="J24" s="187"/>
      <c r="K24" s="187"/>
      <c r="L24" s="187"/>
      <c r="M24" s="188"/>
      <c r="N24" s="189"/>
      <c r="O24" s="120"/>
      <c r="P24" s="120"/>
      <c r="Q24" s="121"/>
      <c r="R24" s="121"/>
      <c r="S24" s="260"/>
      <c r="T24" s="122"/>
      <c r="U24" s="120"/>
      <c r="V24" s="123"/>
      <c r="W24" s="124">
        <f t="shared" si="8"/>
        <v>0</v>
      </c>
      <c r="X24" s="125">
        <v>0</v>
      </c>
      <c r="Y24" s="126">
        <f t="shared" si="44"/>
        <v>0</v>
      </c>
      <c r="Z24" s="123"/>
      <c r="AA24" s="140"/>
      <c r="AB24" s="124">
        <f t="shared" si="45"/>
        <v>0</v>
      </c>
      <c r="AC24" s="184"/>
      <c r="AD24" s="129">
        <f t="shared" si="47"/>
        <v>0</v>
      </c>
      <c r="AE24" s="130">
        <f t="shared" si="48"/>
        <v>0</v>
      </c>
      <c r="AF24" s="131"/>
      <c r="AG24" s="131"/>
      <c r="AH24" s="131"/>
      <c r="AI24" s="131"/>
      <c r="AJ24" s="131"/>
      <c r="AK24" s="131"/>
      <c r="AL24" s="123"/>
      <c r="AM24" s="124" cm="1">
        <f t="array" ref="AM24">IFERROR(ROUND(_xlfn.IFS($U24="Ａ重油",AL24*1,$U24="灯油",AL24*0.939,$U24="ＬＰガス",AL24*1.299,$U24="ＬＮＧ",AL24*1.56),1),0)</f>
        <v>0</v>
      </c>
      <c r="AN24" s="123"/>
      <c r="AO24" s="124" cm="1">
        <f t="array" ref="AO24">IFERROR(ROUND(_xlfn.IFS($U24="Ａ重油",AN24*1,$U24="灯油",AN24*0.939,$U24="ＬＰガス",AN24*1.299,$U24="ＬＮＧ",AN24*1.56),1),0)</f>
        <v>0</v>
      </c>
      <c r="AP24" s="123"/>
      <c r="AQ24" s="123"/>
      <c r="AR24" s="132"/>
      <c r="AS24" s="183"/>
      <c r="AT24" s="233"/>
      <c r="AU24" s="234"/>
      <c r="AV24" s="235"/>
      <c r="AW24" s="235"/>
      <c r="AX24" s="236"/>
      <c r="AY24" s="233"/>
      <c r="AZ24" s="234"/>
      <c r="BA24" s="235"/>
      <c r="BB24" s="235"/>
      <c r="BC24" s="236"/>
      <c r="BD24" s="236"/>
      <c r="BE24" s="235"/>
      <c r="BF24" s="235"/>
      <c r="BG24" s="236"/>
      <c r="BH24" s="254"/>
      <c r="BI24" s="133">
        <f t="shared" si="11"/>
        <v>0</v>
      </c>
      <c r="BJ24" s="134"/>
      <c r="BK24" s="135">
        <f t="shared" si="12"/>
        <v>0</v>
      </c>
      <c r="BL24" s="136">
        <f t="shared" si="13"/>
        <v>0</v>
      </c>
      <c r="BM24" s="136">
        <f>IF($Y24-SUMIF($BK$10:BL$10,BM$10,$BK24:BL24)&lt;ROUNDDOWN(BI24*BK24*1/2,0),$Y24-SUMIF($BK$10:BL$10,BM$10,$BK24:BL24),ROUNDDOWN(BI24*BK24*1/2,0))</f>
        <v>0</v>
      </c>
      <c r="BN24" s="136">
        <f t="shared" si="14"/>
        <v>0</v>
      </c>
      <c r="BO24" s="137">
        <f t="shared" si="15"/>
        <v>0</v>
      </c>
      <c r="BP24" s="134"/>
      <c r="BQ24" s="135">
        <f t="shared" si="16"/>
        <v>0</v>
      </c>
      <c r="BR24" s="136">
        <f t="shared" si="49"/>
        <v>0</v>
      </c>
      <c r="BS24" s="136">
        <f>IF($Y24-SUMIF($BK$10:BR$10,BS$10,$BK24:BR24)&lt;ROUNDDOWN(BO24*BQ24*1/2,0),$Y24-SUMIF($BK$10:BR$10,BS$10,$BK24:BR24),ROUNDDOWN(BO24*BQ24*1/2,0))</f>
        <v>0</v>
      </c>
      <c r="BT24" s="136">
        <f t="shared" si="18"/>
        <v>0</v>
      </c>
      <c r="BU24" s="137">
        <f t="shared" si="0"/>
        <v>0</v>
      </c>
      <c r="BV24" s="134"/>
      <c r="BW24" s="135">
        <f t="shared" si="19"/>
        <v>0</v>
      </c>
      <c r="BX24" s="136">
        <f t="shared" si="50"/>
        <v>0</v>
      </c>
      <c r="BY24" s="136">
        <f>IF($Y24-SUMIF($BK$10:BX$10,BY$10,$BK24:BX24)&lt;ROUNDDOWN(BU24*BW24*1/2,0),$Y24-SUMIF($BK$10:BX$10,BY$10,$BK24:BX24),ROUNDDOWN(BU24*BW24*1/2,0))</f>
        <v>0</v>
      </c>
      <c r="BZ24" s="136">
        <f t="shared" si="21"/>
        <v>0</v>
      </c>
      <c r="CA24" s="137">
        <f t="shared" si="1"/>
        <v>0</v>
      </c>
      <c r="CB24" s="134"/>
      <c r="CC24" s="135">
        <f t="shared" si="22"/>
        <v>0</v>
      </c>
      <c r="CD24" s="136">
        <f t="shared" si="51"/>
        <v>0</v>
      </c>
      <c r="CE24" s="136">
        <f>IF($Y24-SUMIF($BK$10:CD$10,CE$10,$BK24:CD24)&lt;ROUNDDOWN(CA24*CC24*1/2,0),$Y24-SUMIF($BK$10:CD$10,CE$10,$BK24:CD24),ROUNDDOWN(CA24*CC24*1/2,0))</f>
        <v>0</v>
      </c>
      <c r="CF24" s="136">
        <f t="shared" si="24"/>
        <v>0</v>
      </c>
      <c r="CG24" s="137">
        <f t="shared" si="2"/>
        <v>0</v>
      </c>
      <c r="CH24" s="134"/>
      <c r="CI24" s="135">
        <f t="shared" si="25"/>
        <v>0</v>
      </c>
      <c r="CJ24" s="136">
        <f t="shared" si="54"/>
        <v>0</v>
      </c>
      <c r="CK24" s="136">
        <f>IF($Y24-SUMIF($BK$10:CJ$10,CK$10,$BK24:CJ24)&lt;ROUNDDOWN(CG24*CI24*1/2,0),$Y24-SUMIF($BK$10:CJ$10,CK$10,$BK24:CJ24),ROUNDDOWN(CG24*CI24*1/2,0))</f>
        <v>0</v>
      </c>
      <c r="CL24" s="136">
        <f t="shared" si="27"/>
        <v>0</v>
      </c>
      <c r="CM24" s="138">
        <f t="shared" si="3"/>
        <v>0</v>
      </c>
      <c r="CN24" s="134"/>
      <c r="CO24" s="135">
        <f t="shared" si="28"/>
        <v>0</v>
      </c>
      <c r="CP24" s="136">
        <f t="shared" si="55"/>
        <v>0</v>
      </c>
      <c r="CQ24" s="136">
        <f>IF($Y24-SUMIF($BK$10:CP$10,CQ$10,$BK24:CP24)&lt;ROUNDDOWN(CM24*CO24*1/2,0),$Y24-SUMIF($BK$10:CP$10,CQ$10,$BK24:CP24),ROUNDDOWN(CM24*CO24*1/2,0))</f>
        <v>0</v>
      </c>
      <c r="CR24" s="136">
        <f t="shared" si="30"/>
        <v>0</v>
      </c>
      <c r="CS24" s="138">
        <f t="shared" si="4"/>
        <v>0</v>
      </c>
      <c r="CT24" s="134"/>
      <c r="CU24" s="135">
        <f t="shared" si="31"/>
        <v>0</v>
      </c>
      <c r="CV24" s="136">
        <f t="shared" si="56"/>
        <v>0</v>
      </c>
      <c r="CW24" s="136">
        <f>IF($Y24-SUMIF($BK$10:CV$10,CW$10,$BK24:CV24)&lt;ROUNDDOWN(CS24*CU24*1/2,0),$Y24-SUMIF($BK$10:CV$10,CW$10,$BK24:CV24),ROUNDDOWN(CS24*CU24*1/2,0))</f>
        <v>0</v>
      </c>
      <c r="CX24" s="136">
        <f t="shared" si="33"/>
        <v>0</v>
      </c>
      <c r="CY24" s="138">
        <f t="shared" si="5"/>
        <v>0</v>
      </c>
      <c r="CZ24" s="134"/>
      <c r="DA24" s="135">
        <f t="shared" si="34"/>
        <v>0</v>
      </c>
      <c r="DB24" s="136">
        <f t="shared" si="57"/>
        <v>0</v>
      </c>
      <c r="DC24" s="136">
        <f>IF($Y24-SUMIF($BK$10:DB$10,DC$10,$BK24:DB24)&lt;ROUNDDOWN(CY24*DA24*1/2,0),$Y24-SUMIF($BK$10:DB$10,DC$10,$BK24:DB24),ROUNDDOWN(CY24*DA24*1/2,0))</f>
        <v>0</v>
      </c>
      <c r="DD24" s="136">
        <f t="shared" si="36"/>
        <v>0</v>
      </c>
      <c r="DE24" s="138">
        <f t="shared" si="6"/>
        <v>0</v>
      </c>
      <c r="DF24" s="134"/>
      <c r="DG24" s="135">
        <f t="shared" si="37"/>
        <v>0</v>
      </c>
      <c r="DH24" s="136">
        <f t="shared" si="58"/>
        <v>0</v>
      </c>
      <c r="DI24" s="136">
        <f>IF($Y24-SUMIF($BK$10:DH$10,DI$10,$BK24:DH24)&lt;ROUNDDOWN(DE24*DG24*1/2,0),$Y24-SUMIF($BK$10:DH$10,DI$10,$BK24:DH24),ROUNDDOWN(DE24*DG24*1/2,0))</f>
        <v>0</v>
      </c>
      <c r="DJ24" s="136">
        <f t="shared" si="39"/>
        <v>0</v>
      </c>
      <c r="DK24" s="124">
        <f t="shared" si="52"/>
        <v>0</v>
      </c>
      <c r="DL24" s="124">
        <f t="shared" si="7"/>
        <v>0</v>
      </c>
      <c r="DM24" s="229">
        <f t="shared" si="46"/>
        <v>0</v>
      </c>
      <c r="DO24" s="102" t="str">
        <f t="shared" si="41"/>
        <v/>
      </c>
      <c r="DP24" s="88" t="str">
        <f t="shared" si="42"/>
        <v/>
      </c>
      <c r="DQ24" s="103" t="str">
        <f t="shared" si="53"/>
        <v/>
      </c>
    </row>
    <row r="25" spans="1:121" ht="26.25" customHeight="1">
      <c r="A25" s="110">
        <v>14</v>
      </c>
      <c r="B25" s="186"/>
      <c r="C25" s="186"/>
      <c r="D25" s="186"/>
      <c r="E25" s="186"/>
      <c r="F25" s="186"/>
      <c r="G25" s="186"/>
      <c r="H25" s="186"/>
      <c r="I25" s="187"/>
      <c r="J25" s="187"/>
      <c r="K25" s="187"/>
      <c r="L25" s="187"/>
      <c r="M25" s="188"/>
      <c r="N25" s="189"/>
      <c r="O25" s="120"/>
      <c r="P25" s="120"/>
      <c r="Q25" s="121"/>
      <c r="R25" s="121"/>
      <c r="S25" s="260"/>
      <c r="T25" s="122"/>
      <c r="U25" s="120"/>
      <c r="V25" s="123"/>
      <c r="W25" s="124">
        <f t="shared" si="8"/>
        <v>0</v>
      </c>
      <c r="X25" s="125">
        <v>0</v>
      </c>
      <c r="Y25" s="126">
        <f t="shared" si="44"/>
        <v>0</v>
      </c>
      <c r="Z25" s="123"/>
      <c r="AA25" s="140"/>
      <c r="AB25" s="124">
        <f t="shared" si="45"/>
        <v>0</v>
      </c>
      <c r="AC25" s="184"/>
      <c r="AD25" s="129">
        <f t="shared" si="47"/>
        <v>0</v>
      </c>
      <c r="AE25" s="130">
        <f t="shared" si="48"/>
        <v>0</v>
      </c>
      <c r="AF25" s="131"/>
      <c r="AG25" s="131"/>
      <c r="AH25" s="131"/>
      <c r="AI25" s="131"/>
      <c r="AJ25" s="131"/>
      <c r="AK25" s="131"/>
      <c r="AL25" s="123"/>
      <c r="AM25" s="124" cm="1">
        <f t="array" ref="AM25">IFERROR(ROUND(_xlfn.IFS($U25="Ａ重油",AL25*1,$U25="灯油",AL25*0.939,$U25="ＬＰガス",AL25*1.299,$U25="ＬＮＧ",AL25*1.56),1),0)</f>
        <v>0</v>
      </c>
      <c r="AN25" s="123"/>
      <c r="AO25" s="124" cm="1">
        <f t="array" ref="AO25">IFERROR(ROUND(_xlfn.IFS($U25="Ａ重油",AN25*1,$U25="灯油",AN25*0.939,$U25="ＬＰガス",AN25*1.299,$U25="ＬＮＧ",AN25*1.56),1),0)</f>
        <v>0</v>
      </c>
      <c r="AP25" s="123"/>
      <c r="AQ25" s="123"/>
      <c r="AR25" s="132"/>
      <c r="AS25" s="183"/>
      <c r="AT25" s="237"/>
      <c r="AU25" s="238"/>
      <c r="AV25" s="237"/>
      <c r="AW25" s="237"/>
      <c r="AX25" s="238"/>
      <c r="AY25" s="237"/>
      <c r="AZ25" s="238"/>
      <c r="BA25" s="237"/>
      <c r="BB25" s="237"/>
      <c r="BC25" s="238"/>
      <c r="BD25" s="238"/>
      <c r="BE25" s="237"/>
      <c r="BF25" s="237"/>
      <c r="BG25" s="238"/>
      <c r="BH25" s="254"/>
      <c r="BI25" s="133">
        <f t="shared" si="11"/>
        <v>0</v>
      </c>
      <c r="BJ25" s="134"/>
      <c r="BK25" s="135">
        <f t="shared" si="12"/>
        <v>0</v>
      </c>
      <c r="BL25" s="136">
        <f t="shared" si="13"/>
        <v>0</v>
      </c>
      <c r="BM25" s="136">
        <f>IF($Y25-SUMIF($BK$10:BL$10,BM$10,$BK25:BL25)&lt;ROUNDDOWN(BI25*BK25*1/2,0),$Y25-SUMIF($BK$10:BL$10,BM$10,$BK25:BL25),ROUNDDOWN(BI25*BK25*1/2,0))</f>
        <v>0</v>
      </c>
      <c r="BN25" s="136">
        <f t="shared" si="14"/>
        <v>0</v>
      </c>
      <c r="BO25" s="137">
        <f t="shared" si="15"/>
        <v>0</v>
      </c>
      <c r="BP25" s="134"/>
      <c r="BQ25" s="135">
        <f t="shared" si="16"/>
        <v>0</v>
      </c>
      <c r="BR25" s="136">
        <f t="shared" si="49"/>
        <v>0</v>
      </c>
      <c r="BS25" s="136">
        <f>IF($Y25-SUMIF($BK$10:BR$10,BS$10,$BK25:BR25)&lt;ROUNDDOWN(BO25*BQ25*1/2,0),$Y25-SUMIF($BK$10:BR$10,BS$10,$BK25:BR25),ROUNDDOWN(BO25*BQ25*1/2,0))</f>
        <v>0</v>
      </c>
      <c r="BT25" s="136">
        <f t="shared" si="18"/>
        <v>0</v>
      </c>
      <c r="BU25" s="137">
        <f t="shared" si="0"/>
        <v>0</v>
      </c>
      <c r="BV25" s="134"/>
      <c r="BW25" s="135">
        <f t="shared" si="19"/>
        <v>0</v>
      </c>
      <c r="BX25" s="136">
        <f t="shared" si="50"/>
        <v>0</v>
      </c>
      <c r="BY25" s="136">
        <f>IF($Y25-SUMIF($BK$10:BX$10,BY$10,$BK25:BX25)&lt;ROUNDDOWN(BU25*BW25*1/2,0),$Y25-SUMIF($BK$10:BX$10,BY$10,$BK25:BX25),ROUNDDOWN(BU25*BW25*1/2,0))</f>
        <v>0</v>
      </c>
      <c r="BZ25" s="136">
        <f t="shared" si="21"/>
        <v>0</v>
      </c>
      <c r="CA25" s="137">
        <f t="shared" si="1"/>
        <v>0</v>
      </c>
      <c r="CB25" s="134"/>
      <c r="CC25" s="135">
        <f t="shared" si="22"/>
        <v>0</v>
      </c>
      <c r="CD25" s="136">
        <f t="shared" si="51"/>
        <v>0</v>
      </c>
      <c r="CE25" s="136">
        <f>IF($Y25-SUMIF($BK$10:CD$10,CE$10,$BK25:CD25)&lt;ROUNDDOWN(CA25*CC25*1/2,0),$Y25-SUMIF($BK$10:CD$10,CE$10,$BK25:CD25),ROUNDDOWN(CA25*CC25*1/2,0))</f>
        <v>0</v>
      </c>
      <c r="CF25" s="136">
        <f t="shared" si="24"/>
        <v>0</v>
      </c>
      <c r="CG25" s="137">
        <f t="shared" si="2"/>
        <v>0</v>
      </c>
      <c r="CH25" s="134"/>
      <c r="CI25" s="135">
        <f t="shared" si="25"/>
        <v>0</v>
      </c>
      <c r="CJ25" s="136">
        <f t="shared" si="54"/>
        <v>0</v>
      </c>
      <c r="CK25" s="136">
        <f>IF($Y25-SUMIF($BK$10:CJ$10,CK$10,$BK25:CJ25)&lt;ROUNDDOWN(CG25*CI25*1/2,0),$Y25-SUMIF($BK$10:CJ$10,CK$10,$BK25:CJ25),ROUNDDOWN(CG25*CI25*1/2,0))</f>
        <v>0</v>
      </c>
      <c r="CL25" s="136">
        <f t="shared" si="27"/>
        <v>0</v>
      </c>
      <c r="CM25" s="138">
        <f t="shared" si="3"/>
        <v>0</v>
      </c>
      <c r="CN25" s="134"/>
      <c r="CO25" s="135">
        <f t="shared" si="28"/>
        <v>0</v>
      </c>
      <c r="CP25" s="136">
        <f t="shared" si="55"/>
        <v>0</v>
      </c>
      <c r="CQ25" s="136">
        <f>IF($Y25-SUMIF($BK$10:CP$10,CQ$10,$BK25:CP25)&lt;ROUNDDOWN(CM25*CO25*1/2,0),$Y25-SUMIF($BK$10:CP$10,CQ$10,$BK25:CP25),ROUNDDOWN(CM25*CO25*1/2,0))</f>
        <v>0</v>
      </c>
      <c r="CR25" s="136">
        <f t="shared" si="30"/>
        <v>0</v>
      </c>
      <c r="CS25" s="138">
        <f t="shared" si="4"/>
        <v>0</v>
      </c>
      <c r="CT25" s="134"/>
      <c r="CU25" s="135">
        <f t="shared" si="31"/>
        <v>0</v>
      </c>
      <c r="CV25" s="136">
        <f t="shared" si="56"/>
        <v>0</v>
      </c>
      <c r="CW25" s="136">
        <f>IF($Y25-SUMIF($BK$10:CV$10,CW$10,$BK25:CV25)&lt;ROUNDDOWN(CS25*CU25*1/2,0),$Y25-SUMIF($BK$10:CV$10,CW$10,$BK25:CV25),ROUNDDOWN(CS25*CU25*1/2,0))</f>
        <v>0</v>
      </c>
      <c r="CX25" s="136">
        <f t="shared" si="33"/>
        <v>0</v>
      </c>
      <c r="CY25" s="138">
        <f t="shared" si="5"/>
        <v>0</v>
      </c>
      <c r="CZ25" s="134"/>
      <c r="DA25" s="135">
        <f t="shared" si="34"/>
        <v>0</v>
      </c>
      <c r="DB25" s="136">
        <f t="shared" si="57"/>
        <v>0</v>
      </c>
      <c r="DC25" s="136">
        <f>IF($Y25-SUMIF($BK$10:DB$10,DC$10,$BK25:DB25)&lt;ROUNDDOWN(CY25*DA25*1/2,0),$Y25-SUMIF($BK$10:DB$10,DC$10,$BK25:DB25),ROUNDDOWN(CY25*DA25*1/2,0))</f>
        <v>0</v>
      </c>
      <c r="DD25" s="136">
        <f t="shared" si="36"/>
        <v>0</v>
      </c>
      <c r="DE25" s="138">
        <f t="shared" si="6"/>
        <v>0</v>
      </c>
      <c r="DF25" s="134"/>
      <c r="DG25" s="135">
        <f t="shared" si="37"/>
        <v>0</v>
      </c>
      <c r="DH25" s="136">
        <f t="shared" si="58"/>
        <v>0</v>
      </c>
      <c r="DI25" s="136">
        <f>IF($Y25-SUMIF($BK$10:DH$10,DI$10,$BK25:DH25)&lt;ROUNDDOWN(DE25*DG25*1/2,0),$Y25-SUMIF($BK$10:DH$10,DI$10,$BK25:DH25),ROUNDDOWN(DE25*DG25*1/2,0))</f>
        <v>0</v>
      </c>
      <c r="DJ25" s="136">
        <f t="shared" si="39"/>
        <v>0</v>
      </c>
      <c r="DK25" s="124">
        <f t="shared" si="52"/>
        <v>0</v>
      </c>
      <c r="DL25" s="124">
        <f t="shared" si="7"/>
        <v>0</v>
      </c>
      <c r="DM25" s="229">
        <f t="shared" si="46"/>
        <v>0</v>
      </c>
      <c r="DO25" s="102" t="str">
        <f t="shared" si="41"/>
        <v/>
      </c>
      <c r="DP25" s="88" t="str">
        <f t="shared" si="42"/>
        <v/>
      </c>
      <c r="DQ25" s="103" t="str">
        <f t="shared" si="53"/>
        <v/>
      </c>
    </row>
    <row r="26" spans="1:121" ht="26.25" customHeight="1">
      <c r="A26" s="110">
        <v>15</v>
      </c>
      <c r="B26" s="186"/>
      <c r="C26" s="186"/>
      <c r="D26" s="186"/>
      <c r="E26" s="186"/>
      <c r="F26" s="186"/>
      <c r="G26" s="186"/>
      <c r="H26" s="186"/>
      <c r="I26" s="187"/>
      <c r="J26" s="187"/>
      <c r="K26" s="187"/>
      <c r="L26" s="187"/>
      <c r="M26" s="188"/>
      <c r="N26" s="189"/>
      <c r="O26" s="120"/>
      <c r="P26" s="120"/>
      <c r="Q26" s="121"/>
      <c r="R26" s="121"/>
      <c r="S26" s="260"/>
      <c r="T26" s="122"/>
      <c r="U26" s="120"/>
      <c r="V26" s="123"/>
      <c r="W26" s="124">
        <f t="shared" si="8"/>
        <v>0</v>
      </c>
      <c r="X26" s="125">
        <v>0</v>
      </c>
      <c r="Y26" s="126">
        <f t="shared" si="44"/>
        <v>0</v>
      </c>
      <c r="Z26" s="123"/>
      <c r="AA26" s="140"/>
      <c r="AB26" s="124">
        <f t="shared" si="45"/>
        <v>0</v>
      </c>
      <c r="AC26" s="184"/>
      <c r="AD26" s="129">
        <f t="shared" si="47"/>
        <v>0</v>
      </c>
      <c r="AE26" s="130">
        <f t="shared" si="48"/>
        <v>0</v>
      </c>
      <c r="AF26" s="131"/>
      <c r="AG26" s="131"/>
      <c r="AH26" s="131"/>
      <c r="AI26" s="131"/>
      <c r="AJ26" s="131"/>
      <c r="AK26" s="131"/>
      <c r="AL26" s="123"/>
      <c r="AM26" s="124" cm="1">
        <f t="array" ref="AM26">IFERROR(ROUND(_xlfn.IFS($U26="Ａ重油",AL26*1,$U26="灯油",AL26*0.939,$U26="ＬＰガス",AL26*1.299,$U26="ＬＮＧ",AL26*1.56),1),0)</f>
        <v>0</v>
      </c>
      <c r="AN26" s="123"/>
      <c r="AO26" s="124" cm="1">
        <f t="array" ref="AO26">IFERROR(ROUND(_xlfn.IFS($U26="Ａ重油",AN26*1,$U26="灯油",AN26*0.939,$U26="ＬＰガス",AN26*1.299,$U26="ＬＮＧ",AN26*1.56),1),0)</f>
        <v>0</v>
      </c>
      <c r="AP26" s="123"/>
      <c r="AQ26" s="123"/>
      <c r="AR26" s="132"/>
      <c r="AS26" s="183"/>
      <c r="AT26" s="233"/>
      <c r="AU26" s="234"/>
      <c r="AV26" s="235"/>
      <c r="AW26" s="235"/>
      <c r="AX26" s="236"/>
      <c r="AY26" s="233"/>
      <c r="AZ26" s="234"/>
      <c r="BA26" s="235"/>
      <c r="BB26" s="235"/>
      <c r="BC26" s="236"/>
      <c r="BD26" s="236"/>
      <c r="BE26" s="235"/>
      <c r="BF26" s="235"/>
      <c r="BG26" s="236"/>
      <c r="BH26" s="254"/>
      <c r="BI26" s="133">
        <f t="shared" si="11"/>
        <v>0</v>
      </c>
      <c r="BJ26" s="134"/>
      <c r="BK26" s="135">
        <f t="shared" si="12"/>
        <v>0</v>
      </c>
      <c r="BL26" s="136">
        <f t="shared" si="13"/>
        <v>0</v>
      </c>
      <c r="BM26" s="136">
        <f>IF($Y26-SUMIF($BK$10:BL$10,BM$10,$BK26:BL26)&lt;ROUNDDOWN(BI26*BK26*1/2,0),$Y26-SUMIF($BK$10:BL$10,BM$10,$BK26:BL26),ROUNDDOWN(BI26*BK26*1/2,0))</f>
        <v>0</v>
      </c>
      <c r="BN26" s="136">
        <f t="shared" si="14"/>
        <v>0</v>
      </c>
      <c r="BO26" s="137">
        <f t="shared" si="15"/>
        <v>0</v>
      </c>
      <c r="BP26" s="134"/>
      <c r="BQ26" s="135">
        <f t="shared" si="16"/>
        <v>0</v>
      </c>
      <c r="BR26" s="136">
        <f t="shared" si="49"/>
        <v>0</v>
      </c>
      <c r="BS26" s="136">
        <f>IF($Y26-SUMIF($BK$10:BR$10,BS$10,$BK26:BR26)&lt;ROUNDDOWN(BO26*BQ26*1/2,0),$Y26-SUMIF($BK$10:BR$10,BS$10,$BK26:BR26),ROUNDDOWN(BO26*BQ26*1/2,0))</f>
        <v>0</v>
      </c>
      <c r="BT26" s="136">
        <f t="shared" si="18"/>
        <v>0</v>
      </c>
      <c r="BU26" s="137">
        <f t="shared" si="0"/>
        <v>0</v>
      </c>
      <c r="BV26" s="134"/>
      <c r="BW26" s="135">
        <f t="shared" si="19"/>
        <v>0</v>
      </c>
      <c r="BX26" s="136">
        <f t="shared" si="50"/>
        <v>0</v>
      </c>
      <c r="BY26" s="136">
        <f>IF($Y26-SUMIF($BK$10:BX$10,BY$10,$BK26:BX26)&lt;ROUNDDOWN(BU26*BW26*1/2,0),$Y26-SUMIF($BK$10:BX$10,BY$10,$BK26:BX26),ROUNDDOWN(BU26*BW26*1/2,0))</f>
        <v>0</v>
      </c>
      <c r="BZ26" s="136">
        <f t="shared" si="21"/>
        <v>0</v>
      </c>
      <c r="CA26" s="137">
        <f t="shared" si="1"/>
        <v>0</v>
      </c>
      <c r="CB26" s="134"/>
      <c r="CC26" s="135">
        <f t="shared" si="22"/>
        <v>0</v>
      </c>
      <c r="CD26" s="136">
        <f t="shared" si="51"/>
        <v>0</v>
      </c>
      <c r="CE26" s="136">
        <f>IF($Y26-SUMIF($BK$10:CD$10,CE$10,$BK26:CD26)&lt;ROUNDDOWN(CA26*CC26*1/2,0),$Y26-SUMIF($BK$10:CD$10,CE$10,$BK26:CD26),ROUNDDOWN(CA26*CC26*1/2,0))</f>
        <v>0</v>
      </c>
      <c r="CF26" s="136">
        <f t="shared" si="24"/>
        <v>0</v>
      </c>
      <c r="CG26" s="137">
        <f t="shared" si="2"/>
        <v>0</v>
      </c>
      <c r="CH26" s="134"/>
      <c r="CI26" s="135">
        <f t="shared" si="25"/>
        <v>0</v>
      </c>
      <c r="CJ26" s="136">
        <f t="shared" si="54"/>
        <v>0</v>
      </c>
      <c r="CK26" s="136">
        <f>IF($Y26-SUMIF($BK$10:CJ$10,CK$10,$BK26:CJ26)&lt;ROUNDDOWN(CG26*CI26*1/2,0),$Y26-SUMIF($BK$10:CJ$10,CK$10,$BK26:CJ26),ROUNDDOWN(CG26*CI26*1/2,0))</f>
        <v>0</v>
      </c>
      <c r="CL26" s="136">
        <f t="shared" si="27"/>
        <v>0</v>
      </c>
      <c r="CM26" s="138">
        <f t="shared" si="3"/>
        <v>0</v>
      </c>
      <c r="CN26" s="134"/>
      <c r="CO26" s="135">
        <f t="shared" si="28"/>
        <v>0</v>
      </c>
      <c r="CP26" s="136">
        <f t="shared" si="55"/>
        <v>0</v>
      </c>
      <c r="CQ26" s="136">
        <f>IF($Y26-SUMIF($BK$10:CP$10,CQ$10,$BK26:CP26)&lt;ROUNDDOWN(CM26*CO26*1/2,0),$Y26-SUMIF($BK$10:CP$10,CQ$10,$BK26:CP26),ROUNDDOWN(CM26*CO26*1/2,0))</f>
        <v>0</v>
      </c>
      <c r="CR26" s="136">
        <f t="shared" si="30"/>
        <v>0</v>
      </c>
      <c r="CS26" s="138">
        <f t="shared" si="4"/>
        <v>0</v>
      </c>
      <c r="CT26" s="134"/>
      <c r="CU26" s="135">
        <f t="shared" si="31"/>
        <v>0</v>
      </c>
      <c r="CV26" s="136">
        <f t="shared" si="56"/>
        <v>0</v>
      </c>
      <c r="CW26" s="136">
        <f>IF($Y26-SUMIF($BK$10:CV$10,CW$10,$BK26:CV26)&lt;ROUNDDOWN(CS26*CU26*1/2,0),$Y26-SUMIF($BK$10:CV$10,CW$10,$BK26:CV26),ROUNDDOWN(CS26*CU26*1/2,0))</f>
        <v>0</v>
      </c>
      <c r="CX26" s="136">
        <f t="shared" si="33"/>
        <v>0</v>
      </c>
      <c r="CY26" s="138">
        <f t="shared" si="5"/>
        <v>0</v>
      </c>
      <c r="CZ26" s="134"/>
      <c r="DA26" s="135">
        <f t="shared" si="34"/>
        <v>0</v>
      </c>
      <c r="DB26" s="136">
        <f t="shared" si="57"/>
        <v>0</v>
      </c>
      <c r="DC26" s="136">
        <f>IF($Y26-SUMIF($BK$10:DB$10,DC$10,$BK26:DB26)&lt;ROUNDDOWN(CY26*DA26*1/2,0),$Y26-SUMIF($BK$10:DB$10,DC$10,$BK26:DB26),ROUNDDOWN(CY26*DA26*1/2,0))</f>
        <v>0</v>
      </c>
      <c r="DD26" s="136">
        <f t="shared" si="36"/>
        <v>0</v>
      </c>
      <c r="DE26" s="138">
        <f t="shared" si="6"/>
        <v>0</v>
      </c>
      <c r="DF26" s="134"/>
      <c r="DG26" s="135">
        <f t="shared" si="37"/>
        <v>0</v>
      </c>
      <c r="DH26" s="136">
        <f t="shared" si="58"/>
        <v>0</v>
      </c>
      <c r="DI26" s="136">
        <f>IF($Y26-SUMIF($BK$10:DH$10,DI$10,$BK26:DH26)&lt;ROUNDDOWN(DE26*DG26*1/2,0),$Y26-SUMIF($BK$10:DH$10,DI$10,$BK26:DH26),ROUNDDOWN(DE26*DG26*1/2,0))</f>
        <v>0</v>
      </c>
      <c r="DJ26" s="136">
        <f t="shared" si="39"/>
        <v>0</v>
      </c>
      <c r="DK26" s="124">
        <f t="shared" si="52"/>
        <v>0</v>
      </c>
      <c r="DL26" s="124">
        <f t="shared" si="7"/>
        <v>0</v>
      </c>
      <c r="DM26" s="229">
        <f t="shared" si="46"/>
        <v>0</v>
      </c>
      <c r="DO26" s="102" t="str">
        <f t="shared" si="41"/>
        <v/>
      </c>
      <c r="DP26" s="88" t="str">
        <f t="shared" si="42"/>
        <v/>
      </c>
      <c r="DQ26" s="103" t="str">
        <f t="shared" si="53"/>
        <v/>
      </c>
    </row>
    <row r="27" spans="1:121" ht="26.25" customHeight="1">
      <c r="A27" s="110">
        <v>16</v>
      </c>
      <c r="B27" s="186"/>
      <c r="C27" s="186"/>
      <c r="D27" s="186"/>
      <c r="E27" s="186"/>
      <c r="F27" s="186"/>
      <c r="G27" s="186"/>
      <c r="H27" s="186"/>
      <c r="I27" s="187"/>
      <c r="J27" s="187"/>
      <c r="K27" s="187"/>
      <c r="L27" s="187"/>
      <c r="M27" s="188"/>
      <c r="N27" s="189"/>
      <c r="O27" s="120"/>
      <c r="P27" s="120"/>
      <c r="Q27" s="121"/>
      <c r="R27" s="121"/>
      <c r="S27" s="260"/>
      <c r="T27" s="122"/>
      <c r="U27" s="120"/>
      <c r="V27" s="123"/>
      <c r="W27" s="124">
        <f t="shared" si="8"/>
        <v>0</v>
      </c>
      <c r="X27" s="125">
        <v>0</v>
      </c>
      <c r="Y27" s="126">
        <f t="shared" si="44"/>
        <v>0</v>
      </c>
      <c r="Z27" s="123"/>
      <c r="AA27" s="140"/>
      <c r="AB27" s="124">
        <f t="shared" si="45"/>
        <v>0</v>
      </c>
      <c r="AC27" s="184"/>
      <c r="AD27" s="129">
        <f t="shared" si="47"/>
        <v>0</v>
      </c>
      <c r="AE27" s="130">
        <f t="shared" si="48"/>
        <v>0</v>
      </c>
      <c r="AF27" s="131"/>
      <c r="AG27" s="131"/>
      <c r="AH27" s="131"/>
      <c r="AI27" s="131"/>
      <c r="AJ27" s="131"/>
      <c r="AK27" s="131"/>
      <c r="AL27" s="123"/>
      <c r="AM27" s="124" cm="1">
        <f t="array" ref="AM27">IFERROR(ROUND(_xlfn.IFS($U27="Ａ重油",AL27*1,$U27="灯油",AL27*0.939,$U27="ＬＰガス",AL27*1.299,$U27="ＬＮＧ",AL27*1.56),1),0)</f>
        <v>0</v>
      </c>
      <c r="AN27" s="123"/>
      <c r="AO27" s="124" cm="1">
        <f t="array" ref="AO27">IFERROR(ROUND(_xlfn.IFS($U27="Ａ重油",AN27*1,$U27="灯油",AN27*0.939,$U27="ＬＰガス",AN27*1.299,$U27="ＬＮＧ",AN27*1.56),1),0)</f>
        <v>0</v>
      </c>
      <c r="AP27" s="123"/>
      <c r="AQ27" s="123"/>
      <c r="AR27" s="132"/>
      <c r="AS27" s="181"/>
      <c r="AT27" s="237"/>
      <c r="AU27" s="238"/>
      <c r="AV27" s="237"/>
      <c r="AW27" s="237"/>
      <c r="AX27" s="238"/>
      <c r="AY27" s="237"/>
      <c r="AZ27" s="238"/>
      <c r="BA27" s="237"/>
      <c r="BB27" s="237"/>
      <c r="BC27" s="238"/>
      <c r="BD27" s="238"/>
      <c r="BE27" s="237"/>
      <c r="BF27" s="237"/>
      <c r="BG27" s="238"/>
      <c r="BH27" s="254"/>
      <c r="BI27" s="133">
        <f t="shared" si="11"/>
        <v>0</v>
      </c>
      <c r="BJ27" s="134"/>
      <c r="BK27" s="135">
        <f t="shared" si="12"/>
        <v>0</v>
      </c>
      <c r="BL27" s="136">
        <f t="shared" si="13"/>
        <v>0</v>
      </c>
      <c r="BM27" s="136">
        <f>IF($Y27-SUMIF($BK$10:BL$10,BM$10,$BK27:BL27)&lt;ROUNDDOWN(BI27*BK27*1/2,0),$Y27-SUMIF($BK$10:BL$10,BM$10,$BK27:BL27),ROUNDDOWN(BI27*BK27*1/2,0))</f>
        <v>0</v>
      </c>
      <c r="BN27" s="136">
        <f t="shared" si="14"/>
        <v>0</v>
      </c>
      <c r="BO27" s="137">
        <f t="shared" si="15"/>
        <v>0</v>
      </c>
      <c r="BP27" s="134"/>
      <c r="BQ27" s="135">
        <f t="shared" si="16"/>
        <v>0</v>
      </c>
      <c r="BR27" s="136">
        <f t="shared" si="49"/>
        <v>0</v>
      </c>
      <c r="BS27" s="136">
        <f>IF($Y27-SUMIF($BK$10:BR$10,BS$10,$BK27:BR27)&lt;ROUNDDOWN(BO27*BQ27*1/2,0),$Y27-SUMIF($BK$10:BR$10,BS$10,$BK27:BR27),ROUNDDOWN(BO27*BQ27*1/2,0))</f>
        <v>0</v>
      </c>
      <c r="BT27" s="136">
        <f t="shared" si="18"/>
        <v>0</v>
      </c>
      <c r="BU27" s="137">
        <f t="shared" si="0"/>
        <v>0</v>
      </c>
      <c r="BV27" s="134"/>
      <c r="BW27" s="135">
        <f t="shared" si="19"/>
        <v>0</v>
      </c>
      <c r="BX27" s="136">
        <f t="shared" si="50"/>
        <v>0</v>
      </c>
      <c r="BY27" s="136">
        <f>IF($Y27-SUMIF($BK$10:BX$10,BY$10,$BK27:BX27)&lt;ROUNDDOWN(BU27*BW27*1/2,0),$Y27-SUMIF($BK$10:BX$10,BY$10,$BK27:BX27),ROUNDDOWN(BU27*BW27*1/2,0))</f>
        <v>0</v>
      </c>
      <c r="BZ27" s="136">
        <f t="shared" si="21"/>
        <v>0</v>
      </c>
      <c r="CA27" s="137">
        <f t="shared" si="1"/>
        <v>0</v>
      </c>
      <c r="CB27" s="134"/>
      <c r="CC27" s="135">
        <f t="shared" si="22"/>
        <v>0</v>
      </c>
      <c r="CD27" s="136">
        <f t="shared" si="51"/>
        <v>0</v>
      </c>
      <c r="CE27" s="136">
        <f>IF($Y27-SUMIF($BK$10:CD$10,CE$10,$BK27:CD27)&lt;ROUNDDOWN(CA27*CC27*1/2,0),$Y27-SUMIF($BK$10:CD$10,CE$10,$BK27:CD27),ROUNDDOWN(CA27*CC27*1/2,0))</f>
        <v>0</v>
      </c>
      <c r="CF27" s="136">
        <f t="shared" si="24"/>
        <v>0</v>
      </c>
      <c r="CG27" s="137">
        <f t="shared" si="2"/>
        <v>0</v>
      </c>
      <c r="CH27" s="134"/>
      <c r="CI27" s="135">
        <f t="shared" si="25"/>
        <v>0</v>
      </c>
      <c r="CJ27" s="136">
        <f t="shared" si="54"/>
        <v>0</v>
      </c>
      <c r="CK27" s="136">
        <f>IF($Y27-SUMIF($BK$10:CJ$10,CK$10,$BK27:CJ27)&lt;ROUNDDOWN(CG27*CI27*1/2,0),$Y27-SUMIF($BK$10:CJ$10,CK$10,$BK27:CJ27),ROUNDDOWN(CG27*CI27*1/2,0))</f>
        <v>0</v>
      </c>
      <c r="CL27" s="136">
        <f t="shared" si="27"/>
        <v>0</v>
      </c>
      <c r="CM27" s="138">
        <f t="shared" si="3"/>
        <v>0</v>
      </c>
      <c r="CN27" s="134"/>
      <c r="CO27" s="135">
        <f t="shared" si="28"/>
        <v>0</v>
      </c>
      <c r="CP27" s="136">
        <f t="shared" si="55"/>
        <v>0</v>
      </c>
      <c r="CQ27" s="136">
        <f>IF($Y27-SUMIF($BK$10:CP$10,CQ$10,$BK27:CP27)&lt;ROUNDDOWN(CM27*CO27*1/2,0),$Y27-SUMIF($BK$10:CP$10,CQ$10,$BK27:CP27),ROUNDDOWN(CM27*CO27*1/2,0))</f>
        <v>0</v>
      </c>
      <c r="CR27" s="136">
        <f t="shared" si="30"/>
        <v>0</v>
      </c>
      <c r="CS27" s="138">
        <f t="shared" si="4"/>
        <v>0</v>
      </c>
      <c r="CT27" s="134"/>
      <c r="CU27" s="135">
        <f t="shared" si="31"/>
        <v>0</v>
      </c>
      <c r="CV27" s="136">
        <f t="shared" si="56"/>
        <v>0</v>
      </c>
      <c r="CW27" s="136">
        <f>IF($Y27-SUMIF($BK$10:CV$10,CW$10,$BK27:CV27)&lt;ROUNDDOWN(CS27*CU27*1/2,0),$Y27-SUMIF($BK$10:CV$10,CW$10,$BK27:CV27),ROUNDDOWN(CS27*CU27*1/2,0))</f>
        <v>0</v>
      </c>
      <c r="CX27" s="136">
        <f t="shared" si="33"/>
        <v>0</v>
      </c>
      <c r="CY27" s="138">
        <f t="shared" si="5"/>
        <v>0</v>
      </c>
      <c r="CZ27" s="134"/>
      <c r="DA27" s="135">
        <f t="shared" si="34"/>
        <v>0</v>
      </c>
      <c r="DB27" s="136">
        <f t="shared" si="57"/>
        <v>0</v>
      </c>
      <c r="DC27" s="136">
        <f>IF($Y27-SUMIF($BK$10:DB$10,DC$10,$BK27:DB27)&lt;ROUNDDOWN(CY27*DA27*1/2,0),$Y27-SUMIF($BK$10:DB$10,DC$10,$BK27:DB27),ROUNDDOWN(CY27*DA27*1/2,0))</f>
        <v>0</v>
      </c>
      <c r="DD27" s="136">
        <f t="shared" si="36"/>
        <v>0</v>
      </c>
      <c r="DE27" s="138">
        <f t="shared" si="6"/>
        <v>0</v>
      </c>
      <c r="DF27" s="134"/>
      <c r="DG27" s="135">
        <f t="shared" si="37"/>
        <v>0</v>
      </c>
      <c r="DH27" s="136">
        <f t="shared" si="58"/>
        <v>0</v>
      </c>
      <c r="DI27" s="136">
        <f>IF($Y27-SUMIF($BK$10:DH$10,DI$10,$BK27:DH27)&lt;ROUNDDOWN(DE27*DG27*1/2,0),$Y27-SUMIF($BK$10:DH$10,DI$10,$BK27:DH27),ROUNDDOWN(DE27*DG27*1/2,0))</f>
        <v>0</v>
      </c>
      <c r="DJ27" s="136">
        <f t="shared" si="39"/>
        <v>0</v>
      </c>
      <c r="DK27" s="124">
        <f t="shared" si="52"/>
        <v>0</v>
      </c>
      <c r="DL27" s="124">
        <f t="shared" si="7"/>
        <v>0</v>
      </c>
      <c r="DM27" s="229">
        <f t="shared" si="46"/>
        <v>0</v>
      </c>
      <c r="DO27" s="102" t="str">
        <f t="shared" si="41"/>
        <v/>
      </c>
      <c r="DP27" s="88" t="str">
        <f t="shared" si="42"/>
        <v/>
      </c>
      <c r="DQ27" s="103" t="str">
        <f t="shared" si="53"/>
        <v/>
      </c>
    </row>
    <row r="28" spans="1:121" ht="26.25" customHeight="1">
      <c r="A28" s="110">
        <v>17</v>
      </c>
      <c r="B28" s="186"/>
      <c r="C28" s="186"/>
      <c r="D28" s="186"/>
      <c r="E28" s="186"/>
      <c r="F28" s="186"/>
      <c r="G28" s="186"/>
      <c r="H28" s="186"/>
      <c r="I28" s="187"/>
      <c r="J28" s="187"/>
      <c r="K28" s="187"/>
      <c r="L28" s="187"/>
      <c r="M28" s="188"/>
      <c r="N28" s="189"/>
      <c r="O28" s="120"/>
      <c r="P28" s="120"/>
      <c r="Q28" s="121"/>
      <c r="R28" s="121"/>
      <c r="S28" s="260"/>
      <c r="T28" s="122"/>
      <c r="U28" s="120"/>
      <c r="V28" s="123"/>
      <c r="W28" s="124">
        <f t="shared" si="8"/>
        <v>0</v>
      </c>
      <c r="X28" s="125">
        <v>0</v>
      </c>
      <c r="Y28" s="126">
        <f t="shared" si="44"/>
        <v>0</v>
      </c>
      <c r="Z28" s="123"/>
      <c r="AA28" s="140"/>
      <c r="AB28" s="124">
        <f t="shared" si="45"/>
        <v>0</v>
      </c>
      <c r="AC28" s="184"/>
      <c r="AD28" s="129">
        <f t="shared" si="47"/>
        <v>0</v>
      </c>
      <c r="AE28" s="130">
        <f t="shared" si="48"/>
        <v>0</v>
      </c>
      <c r="AF28" s="131"/>
      <c r="AG28" s="131"/>
      <c r="AH28" s="131"/>
      <c r="AI28" s="131"/>
      <c r="AJ28" s="131"/>
      <c r="AK28" s="131"/>
      <c r="AL28" s="123"/>
      <c r="AM28" s="124" cm="1">
        <f t="array" ref="AM28">IFERROR(ROUND(_xlfn.IFS($U28="Ａ重油",AL28*1,$U28="灯油",AL28*0.939,$U28="ＬＰガス",AL28*1.299,$U28="ＬＮＧ",AL28*1.56),1),0)</f>
        <v>0</v>
      </c>
      <c r="AN28" s="123"/>
      <c r="AO28" s="124" cm="1">
        <f t="array" ref="AO28">IFERROR(ROUND(_xlfn.IFS($U28="Ａ重油",AN28*1,$U28="灯油",AN28*0.939,$U28="ＬＰガス",AN28*1.299,$U28="ＬＮＧ",AN28*1.56),1),0)</f>
        <v>0</v>
      </c>
      <c r="AP28" s="123"/>
      <c r="AQ28" s="123"/>
      <c r="AR28" s="132"/>
      <c r="AS28" s="183"/>
      <c r="AT28" s="233"/>
      <c r="AU28" s="234"/>
      <c r="AV28" s="235"/>
      <c r="AW28" s="235"/>
      <c r="AX28" s="236"/>
      <c r="AY28" s="233"/>
      <c r="AZ28" s="234"/>
      <c r="BA28" s="235"/>
      <c r="BB28" s="235"/>
      <c r="BC28" s="236"/>
      <c r="BD28" s="236"/>
      <c r="BE28" s="235"/>
      <c r="BF28" s="235"/>
      <c r="BG28" s="236"/>
      <c r="BH28" s="254"/>
      <c r="BI28" s="133">
        <f t="shared" si="11"/>
        <v>0</v>
      </c>
      <c r="BJ28" s="134"/>
      <c r="BK28" s="135">
        <f t="shared" si="12"/>
        <v>0</v>
      </c>
      <c r="BL28" s="136">
        <f t="shared" si="13"/>
        <v>0</v>
      </c>
      <c r="BM28" s="136">
        <f>IF($Y28-SUMIF($BK$10:BL$10,BM$10,$BK28:BL28)&lt;ROUNDDOWN(BI28*BK28*1/2,0),$Y28-SUMIF($BK$10:BL$10,BM$10,$BK28:BL28),ROUNDDOWN(BI28*BK28*1/2,0))</f>
        <v>0</v>
      </c>
      <c r="BN28" s="136">
        <f t="shared" si="14"/>
        <v>0</v>
      </c>
      <c r="BO28" s="137">
        <f t="shared" si="15"/>
        <v>0</v>
      </c>
      <c r="BP28" s="134"/>
      <c r="BQ28" s="135">
        <f t="shared" si="16"/>
        <v>0</v>
      </c>
      <c r="BR28" s="136">
        <f t="shared" si="49"/>
        <v>0</v>
      </c>
      <c r="BS28" s="136">
        <f>IF($Y28-SUMIF($BK$10:BR$10,BS$10,$BK28:BR28)&lt;ROUNDDOWN(BO28*BQ28*1/2,0),$Y28-SUMIF($BK$10:BR$10,BS$10,$BK28:BR28),ROUNDDOWN(BO28*BQ28*1/2,0))</f>
        <v>0</v>
      </c>
      <c r="BT28" s="136">
        <f t="shared" si="18"/>
        <v>0</v>
      </c>
      <c r="BU28" s="137">
        <f t="shared" si="0"/>
        <v>0</v>
      </c>
      <c r="BV28" s="134"/>
      <c r="BW28" s="135">
        <f t="shared" si="19"/>
        <v>0</v>
      </c>
      <c r="BX28" s="136">
        <f t="shared" si="50"/>
        <v>0</v>
      </c>
      <c r="BY28" s="136">
        <f>IF($Y28-SUMIF($BK$10:BX$10,BY$10,$BK28:BX28)&lt;ROUNDDOWN(BU28*BW28*1/2,0),$Y28-SUMIF($BK$10:BX$10,BY$10,$BK28:BX28),ROUNDDOWN(BU28*BW28*1/2,0))</f>
        <v>0</v>
      </c>
      <c r="BZ28" s="136">
        <f t="shared" si="21"/>
        <v>0</v>
      </c>
      <c r="CA28" s="137">
        <f t="shared" si="1"/>
        <v>0</v>
      </c>
      <c r="CB28" s="134"/>
      <c r="CC28" s="135">
        <f t="shared" si="22"/>
        <v>0</v>
      </c>
      <c r="CD28" s="136">
        <f t="shared" si="51"/>
        <v>0</v>
      </c>
      <c r="CE28" s="136">
        <f>IF($Y28-SUMIF($BK$10:CD$10,CE$10,$BK28:CD28)&lt;ROUNDDOWN(CA28*CC28*1/2,0),$Y28-SUMIF($BK$10:CD$10,CE$10,$BK28:CD28),ROUNDDOWN(CA28*CC28*1/2,0))</f>
        <v>0</v>
      </c>
      <c r="CF28" s="136">
        <f t="shared" si="24"/>
        <v>0</v>
      </c>
      <c r="CG28" s="137">
        <f t="shared" si="2"/>
        <v>0</v>
      </c>
      <c r="CH28" s="134"/>
      <c r="CI28" s="135">
        <f t="shared" si="25"/>
        <v>0</v>
      </c>
      <c r="CJ28" s="136">
        <f t="shared" si="54"/>
        <v>0</v>
      </c>
      <c r="CK28" s="136">
        <f>IF($Y28-SUMIF($BK$10:CJ$10,CK$10,$BK28:CJ28)&lt;ROUNDDOWN(CG28*CI28*1/2,0),$Y28-SUMIF($BK$10:CJ$10,CK$10,$BK28:CJ28),ROUNDDOWN(CG28*CI28*1/2,0))</f>
        <v>0</v>
      </c>
      <c r="CL28" s="136">
        <f t="shared" si="27"/>
        <v>0</v>
      </c>
      <c r="CM28" s="138">
        <f t="shared" si="3"/>
        <v>0</v>
      </c>
      <c r="CN28" s="134"/>
      <c r="CO28" s="135">
        <f t="shared" si="28"/>
        <v>0</v>
      </c>
      <c r="CP28" s="136">
        <f t="shared" si="55"/>
        <v>0</v>
      </c>
      <c r="CQ28" s="136">
        <f>IF($Y28-SUMIF($BK$10:CP$10,CQ$10,$BK28:CP28)&lt;ROUNDDOWN(CM28*CO28*1/2,0),$Y28-SUMIF($BK$10:CP$10,CQ$10,$BK28:CP28),ROUNDDOWN(CM28*CO28*1/2,0))</f>
        <v>0</v>
      </c>
      <c r="CR28" s="136">
        <f t="shared" si="30"/>
        <v>0</v>
      </c>
      <c r="CS28" s="138">
        <f t="shared" si="4"/>
        <v>0</v>
      </c>
      <c r="CT28" s="134"/>
      <c r="CU28" s="135">
        <f t="shared" si="31"/>
        <v>0</v>
      </c>
      <c r="CV28" s="136">
        <f t="shared" si="56"/>
        <v>0</v>
      </c>
      <c r="CW28" s="136">
        <f>IF($Y28-SUMIF($BK$10:CV$10,CW$10,$BK28:CV28)&lt;ROUNDDOWN(CS28*CU28*1/2,0),$Y28-SUMIF($BK$10:CV$10,CW$10,$BK28:CV28),ROUNDDOWN(CS28*CU28*1/2,0))</f>
        <v>0</v>
      </c>
      <c r="CX28" s="136">
        <f t="shared" si="33"/>
        <v>0</v>
      </c>
      <c r="CY28" s="138">
        <f t="shared" si="5"/>
        <v>0</v>
      </c>
      <c r="CZ28" s="134"/>
      <c r="DA28" s="135">
        <f t="shared" si="34"/>
        <v>0</v>
      </c>
      <c r="DB28" s="136">
        <f t="shared" si="57"/>
        <v>0</v>
      </c>
      <c r="DC28" s="136">
        <f>IF($Y28-SUMIF($BK$10:DB$10,DC$10,$BK28:DB28)&lt;ROUNDDOWN(CY28*DA28*1/2,0),$Y28-SUMIF($BK$10:DB$10,DC$10,$BK28:DB28),ROUNDDOWN(CY28*DA28*1/2,0))</f>
        <v>0</v>
      </c>
      <c r="DD28" s="136">
        <f t="shared" si="36"/>
        <v>0</v>
      </c>
      <c r="DE28" s="138">
        <f t="shared" si="6"/>
        <v>0</v>
      </c>
      <c r="DF28" s="134"/>
      <c r="DG28" s="135">
        <f t="shared" si="37"/>
        <v>0</v>
      </c>
      <c r="DH28" s="136">
        <f t="shared" si="58"/>
        <v>0</v>
      </c>
      <c r="DI28" s="136">
        <f>IF($Y28-SUMIF($BK$10:DH$10,DI$10,$BK28:DH28)&lt;ROUNDDOWN(DE28*DG28*1/2,0),$Y28-SUMIF($BK$10:DH$10,DI$10,$BK28:DH28),ROUNDDOWN(DE28*DG28*1/2,0))</f>
        <v>0</v>
      </c>
      <c r="DJ28" s="136">
        <f t="shared" si="39"/>
        <v>0</v>
      </c>
      <c r="DK28" s="124">
        <f t="shared" si="52"/>
        <v>0</v>
      </c>
      <c r="DL28" s="124">
        <f t="shared" si="7"/>
        <v>0</v>
      </c>
      <c r="DM28" s="229">
        <f t="shared" si="46"/>
        <v>0</v>
      </c>
      <c r="DO28" s="102" t="str">
        <f t="shared" si="41"/>
        <v/>
      </c>
      <c r="DP28" s="88" t="str">
        <f t="shared" si="42"/>
        <v/>
      </c>
      <c r="DQ28" s="103" t="str">
        <f t="shared" si="53"/>
        <v/>
      </c>
    </row>
    <row r="29" spans="1:121" ht="26.25" customHeight="1">
      <c r="A29" s="110">
        <v>18</v>
      </c>
      <c r="B29" s="186"/>
      <c r="C29" s="186"/>
      <c r="D29" s="186"/>
      <c r="E29" s="186"/>
      <c r="F29" s="186"/>
      <c r="G29" s="186"/>
      <c r="H29" s="186"/>
      <c r="I29" s="187"/>
      <c r="J29" s="187"/>
      <c r="K29" s="187"/>
      <c r="L29" s="187"/>
      <c r="M29" s="188"/>
      <c r="N29" s="189"/>
      <c r="O29" s="120"/>
      <c r="P29" s="120"/>
      <c r="Q29" s="121"/>
      <c r="R29" s="121"/>
      <c r="S29" s="261"/>
      <c r="T29" s="122"/>
      <c r="U29" s="120"/>
      <c r="V29" s="123"/>
      <c r="W29" s="124">
        <f t="shared" si="8"/>
        <v>0</v>
      </c>
      <c r="X29" s="125">
        <v>0</v>
      </c>
      <c r="Y29" s="126">
        <f t="shared" si="44"/>
        <v>0</v>
      </c>
      <c r="Z29" s="123"/>
      <c r="AA29" s="140"/>
      <c r="AB29" s="124">
        <f t="shared" si="45"/>
        <v>0</v>
      </c>
      <c r="AC29" s="184"/>
      <c r="AD29" s="129">
        <f t="shared" si="47"/>
        <v>0</v>
      </c>
      <c r="AE29" s="130">
        <f t="shared" si="48"/>
        <v>0</v>
      </c>
      <c r="AF29" s="131"/>
      <c r="AG29" s="131"/>
      <c r="AH29" s="131"/>
      <c r="AI29" s="131"/>
      <c r="AJ29" s="131"/>
      <c r="AK29" s="131"/>
      <c r="AL29" s="123"/>
      <c r="AM29" s="124" cm="1">
        <f t="array" ref="AM29">IFERROR(ROUND(_xlfn.IFS($U29="Ａ重油",AL29*1,$U29="灯油",AL29*0.939,$U29="ＬＰガス",AL29*1.299,$U29="ＬＮＧ",AL29*1.56),1),0)</f>
        <v>0</v>
      </c>
      <c r="AN29" s="123"/>
      <c r="AO29" s="124" cm="1">
        <f t="array" ref="AO29">IFERROR(ROUND(_xlfn.IFS($U29="Ａ重油",AN29*1,$U29="灯油",AN29*0.939,$U29="ＬＰガス",AN29*1.299,$U29="ＬＮＧ",AN29*1.56),1),0)</f>
        <v>0</v>
      </c>
      <c r="AP29" s="123"/>
      <c r="AQ29" s="123"/>
      <c r="AR29" s="132"/>
      <c r="AS29" s="183"/>
      <c r="AT29" s="237"/>
      <c r="AU29" s="238"/>
      <c r="AV29" s="237"/>
      <c r="AW29" s="237"/>
      <c r="AX29" s="238"/>
      <c r="AY29" s="237"/>
      <c r="AZ29" s="238"/>
      <c r="BA29" s="237"/>
      <c r="BB29" s="237"/>
      <c r="BC29" s="238"/>
      <c r="BD29" s="238"/>
      <c r="BE29" s="237"/>
      <c r="BF29" s="237"/>
      <c r="BG29" s="238"/>
      <c r="BH29" s="254"/>
      <c r="BI29" s="133">
        <f t="shared" si="11"/>
        <v>0</v>
      </c>
      <c r="BJ29" s="134"/>
      <c r="BK29" s="135">
        <f t="shared" si="12"/>
        <v>0</v>
      </c>
      <c r="BL29" s="136">
        <f t="shared" si="13"/>
        <v>0</v>
      </c>
      <c r="BM29" s="136">
        <f>IF($Y29-SUMIF($BK$10:BL$10,BM$10,$BK29:BL29)&lt;ROUNDDOWN(BI29*BK29*1/2,0),$Y29-SUMIF($BK$10:BL$10,BM$10,$BK29:BL29),ROUNDDOWN(BI29*BK29*1/2,0))</f>
        <v>0</v>
      </c>
      <c r="BN29" s="136">
        <f t="shared" si="14"/>
        <v>0</v>
      </c>
      <c r="BO29" s="137">
        <f t="shared" si="15"/>
        <v>0</v>
      </c>
      <c r="BP29" s="134"/>
      <c r="BQ29" s="135">
        <f t="shared" si="16"/>
        <v>0</v>
      </c>
      <c r="BR29" s="136">
        <f t="shared" si="49"/>
        <v>0</v>
      </c>
      <c r="BS29" s="136">
        <f>IF($Y29-SUMIF($BK$10:BR$10,BS$10,$BK29:BR29)&lt;ROUNDDOWN(BO29*BQ29*1/2,0),$Y29-SUMIF($BK$10:BR$10,BS$10,$BK29:BR29),ROUNDDOWN(BO29*BQ29*1/2,0))</f>
        <v>0</v>
      </c>
      <c r="BT29" s="136">
        <f t="shared" si="18"/>
        <v>0</v>
      </c>
      <c r="BU29" s="137">
        <f t="shared" si="0"/>
        <v>0</v>
      </c>
      <c r="BV29" s="134"/>
      <c r="BW29" s="135">
        <f t="shared" si="19"/>
        <v>0</v>
      </c>
      <c r="BX29" s="136">
        <f t="shared" si="50"/>
        <v>0</v>
      </c>
      <c r="BY29" s="136">
        <f>IF($Y29-SUMIF($BK$10:BX$10,BY$10,$BK29:BX29)&lt;ROUNDDOWN(BU29*BW29*1/2,0),$Y29-SUMIF($BK$10:BX$10,BY$10,$BK29:BX29),ROUNDDOWN(BU29*BW29*1/2,0))</f>
        <v>0</v>
      </c>
      <c r="BZ29" s="136">
        <f t="shared" si="21"/>
        <v>0</v>
      </c>
      <c r="CA29" s="137">
        <f t="shared" si="1"/>
        <v>0</v>
      </c>
      <c r="CB29" s="134"/>
      <c r="CC29" s="135">
        <f t="shared" si="22"/>
        <v>0</v>
      </c>
      <c r="CD29" s="136">
        <f t="shared" si="51"/>
        <v>0</v>
      </c>
      <c r="CE29" s="136">
        <f>IF($Y29-SUMIF($BK$10:CD$10,CE$10,$BK29:CD29)&lt;ROUNDDOWN(CA29*CC29*1/2,0),$Y29-SUMIF($BK$10:CD$10,CE$10,$BK29:CD29),ROUNDDOWN(CA29*CC29*1/2,0))</f>
        <v>0</v>
      </c>
      <c r="CF29" s="136">
        <f t="shared" si="24"/>
        <v>0</v>
      </c>
      <c r="CG29" s="137">
        <f t="shared" si="2"/>
        <v>0</v>
      </c>
      <c r="CH29" s="134"/>
      <c r="CI29" s="135">
        <f t="shared" si="25"/>
        <v>0</v>
      </c>
      <c r="CJ29" s="136">
        <f t="shared" si="54"/>
        <v>0</v>
      </c>
      <c r="CK29" s="136">
        <f>IF($Y29-SUMIF($BK$10:CJ$10,CK$10,$BK29:CJ29)&lt;ROUNDDOWN(CG29*CI29*1/2,0),$Y29-SUMIF($BK$10:CJ$10,CK$10,$BK29:CJ29),ROUNDDOWN(CG29*CI29*1/2,0))</f>
        <v>0</v>
      </c>
      <c r="CL29" s="136">
        <f t="shared" si="27"/>
        <v>0</v>
      </c>
      <c r="CM29" s="138">
        <f t="shared" si="3"/>
        <v>0</v>
      </c>
      <c r="CN29" s="134"/>
      <c r="CO29" s="135">
        <f t="shared" si="28"/>
        <v>0</v>
      </c>
      <c r="CP29" s="136">
        <f t="shared" si="55"/>
        <v>0</v>
      </c>
      <c r="CQ29" s="136">
        <f>IF($Y29-SUMIF($BK$10:CP$10,CQ$10,$BK29:CP29)&lt;ROUNDDOWN(CM29*CO29*1/2,0),$Y29-SUMIF($BK$10:CP$10,CQ$10,$BK29:CP29),ROUNDDOWN(CM29*CO29*1/2,0))</f>
        <v>0</v>
      </c>
      <c r="CR29" s="136">
        <f t="shared" si="30"/>
        <v>0</v>
      </c>
      <c r="CS29" s="138">
        <f t="shared" si="4"/>
        <v>0</v>
      </c>
      <c r="CT29" s="134"/>
      <c r="CU29" s="135">
        <f t="shared" si="31"/>
        <v>0</v>
      </c>
      <c r="CV29" s="136">
        <f t="shared" si="56"/>
        <v>0</v>
      </c>
      <c r="CW29" s="136">
        <f>IF($Y29-SUMIF($BK$10:CV$10,CW$10,$BK29:CV29)&lt;ROUNDDOWN(CS29*CU29*1/2,0),$Y29-SUMIF($BK$10:CV$10,CW$10,$BK29:CV29),ROUNDDOWN(CS29*CU29*1/2,0))</f>
        <v>0</v>
      </c>
      <c r="CX29" s="136">
        <f t="shared" si="33"/>
        <v>0</v>
      </c>
      <c r="CY29" s="138">
        <f t="shared" si="5"/>
        <v>0</v>
      </c>
      <c r="CZ29" s="134"/>
      <c r="DA29" s="135">
        <f t="shared" si="34"/>
        <v>0</v>
      </c>
      <c r="DB29" s="136">
        <f t="shared" si="57"/>
        <v>0</v>
      </c>
      <c r="DC29" s="136">
        <f>IF($Y29-SUMIF($BK$10:DB$10,DC$10,$BK29:DB29)&lt;ROUNDDOWN(CY29*DA29*1/2,0),$Y29-SUMIF($BK$10:DB$10,DC$10,$BK29:DB29),ROUNDDOWN(CY29*DA29*1/2,0))</f>
        <v>0</v>
      </c>
      <c r="DD29" s="136">
        <f t="shared" si="36"/>
        <v>0</v>
      </c>
      <c r="DE29" s="138">
        <f t="shared" si="6"/>
        <v>0</v>
      </c>
      <c r="DF29" s="134"/>
      <c r="DG29" s="135">
        <f t="shared" si="37"/>
        <v>0</v>
      </c>
      <c r="DH29" s="136">
        <f t="shared" si="58"/>
        <v>0</v>
      </c>
      <c r="DI29" s="136">
        <f>IF($Y29-SUMIF($BK$10:DH$10,DI$10,$BK29:DH29)&lt;ROUNDDOWN(DE29*DG29*1/2,0),$Y29-SUMIF($BK$10:DH$10,DI$10,$BK29:DH29),ROUNDDOWN(DE29*DG29*1/2,0))</f>
        <v>0</v>
      </c>
      <c r="DJ29" s="136">
        <f t="shared" si="39"/>
        <v>0</v>
      </c>
      <c r="DK29" s="124">
        <f t="shared" si="52"/>
        <v>0</v>
      </c>
      <c r="DL29" s="124">
        <f t="shared" si="7"/>
        <v>0</v>
      </c>
      <c r="DM29" s="229">
        <f t="shared" si="46"/>
        <v>0</v>
      </c>
      <c r="DO29" s="102" t="str">
        <f t="shared" si="41"/>
        <v/>
      </c>
      <c r="DP29" s="88" t="str">
        <f t="shared" si="42"/>
        <v/>
      </c>
      <c r="DQ29" s="103" t="str">
        <f t="shared" si="53"/>
        <v/>
      </c>
    </row>
    <row r="30" spans="1:121" ht="26.25" customHeight="1">
      <c r="A30" s="110">
        <v>19</v>
      </c>
      <c r="B30" s="186"/>
      <c r="C30" s="186"/>
      <c r="D30" s="186"/>
      <c r="E30" s="186"/>
      <c r="F30" s="186"/>
      <c r="G30" s="186"/>
      <c r="H30" s="186"/>
      <c r="I30" s="187"/>
      <c r="J30" s="187"/>
      <c r="K30" s="187"/>
      <c r="L30" s="187"/>
      <c r="M30" s="188"/>
      <c r="N30" s="189"/>
      <c r="O30" s="120"/>
      <c r="P30" s="120"/>
      <c r="Q30" s="121"/>
      <c r="R30" s="121"/>
      <c r="S30" s="261"/>
      <c r="T30" s="122"/>
      <c r="U30" s="120"/>
      <c r="V30" s="123"/>
      <c r="W30" s="124">
        <f t="shared" si="8"/>
        <v>0</v>
      </c>
      <c r="X30" s="125">
        <v>0</v>
      </c>
      <c r="Y30" s="126">
        <f t="shared" si="44"/>
        <v>0</v>
      </c>
      <c r="Z30" s="123"/>
      <c r="AA30" s="140"/>
      <c r="AB30" s="124">
        <f t="shared" si="45"/>
        <v>0</v>
      </c>
      <c r="AC30" s="184"/>
      <c r="AD30" s="129">
        <f t="shared" si="47"/>
        <v>0</v>
      </c>
      <c r="AE30" s="130">
        <f t="shared" si="48"/>
        <v>0</v>
      </c>
      <c r="AF30" s="131"/>
      <c r="AG30" s="131"/>
      <c r="AH30" s="131"/>
      <c r="AI30" s="131"/>
      <c r="AJ30" s="131"/>
      <c r="AK30" s="131"/>
      <c r="AL30" s="123"/>
      <c r="AM30" s="124" cm="1">
        <f t="array" ref="AM30">IFERROR(ROUND(_xlfn.IFS($U30="Ａ重油",AL30*1,$U30="灯油",AL30*0.939,$U30="ＬＰガス",AL30*1.299,$U30="ＬＮＧ",AL30*1.56),1),0)</f>
        <v>0</v>
      </c>
      <c r="AN30" s="123"/>
      <c r="AO30" s="124" cm="1">
        <f t="array" ref="AO30">IFERROR(ROUND(_xlfn.IFS($U30="Ａ重油",AN30*1,$U30="灯油",AN30*0.939,$U30="ＬＰガス",AN30*1.299,$U30="ＬＮＧ",AN30*1.56),1),0)</f>
        <v>0</v>
      </c>
      <c r="AP30" s="123"/>
      <c r="AQ30" s="123"/>
      <c r="AR30" s="132"/>
      <c r="AS30" s="181"/>
      <c r="AT30" s="233"/>
      <c r="AU30" s="234"/>
      <c r="AV30" s="235"/>
      <c r="AW30" s="235"/>
      <c r="AX30" s="236"/>
      <c r="AY30" s="233"/>
      <c r="AZ30" s="234"/>
      <c r="BA30" s="235"/>
      <c r="BB30" s="235"/>
      <c r="BC30" s="236"/>
      <c r="BD30" s="236"/>
      <c r="BE30" s="235"/>
      <c r="BF30" s="235"/>
      <c r="BG30" s="236"/>
      <c r="BH30" s="254"/>
      <c r="BI30" s="133">
        <f t="shared" si="11"/>
        <v>0</v>
      </c>
      <c r="BJ30" s="134"/>
      <c r="BK30" s="135">
        <f t="shared" si="12"/>
        <v>0</v>
      </c>
      <c r="BL30" s="136">
        <f t="shared" si="13"/>
        <v>0</v>
      </c>
      <c r="BM30" s="136">
        <f>IF($Y30-SUMIF($BK$10:BL$10,BM$10,$BK30:BL30)&lt;ROUNDDOWN(BI30*BK30*1/2,0),$Y30-SUMIF($BK$10:BL$10,BM$10,$BK30:BL30),ROUNDDOWN(BI30*BK30*1/2,0))</f>
        <v>0</v>
      </c>
      <c r="BN30" s="136">
        <f t="shared" si="14"/>
        <v>0</v>
      </c>
      <c r="BO30" s="137">
        <f t="shared" si="15"/>
        <v>0</v>
      </c>
      <c r="BP30" s="134"/>
      <c r="BQ30" s="135">
        <f t="shared" si="16"/>
        <v>0</v>
      </c>
      <c r="BR30" s="136">
        <f t="shared" si="49"/>
        <v>0</v>
      </c>
      <c r="BS30" s="136">
        <f>IF($Y30-SUMIF($BK$10:BR$10,BS$10,$BK30:BR30)&lt;ROUNDDOWN(BO30*BQ30*1/2,0),$Y30-SUMIF($BK$10:BR$10,BS$10,$BK30:BR30),ROUNDDOWN(BO30*BQ30*1/2,0))</f>
        <v>0</v>
      </c>
      <c r="BT30" s="136">
        <f t="shared" si="18"/>
        <v>0</v>
      </c>
      <c r="BU30" s="137">
        <f t="shared" si="0"/>
        <v>0</v>
      </c>
      <c r="BV30" s="134"/>
      <c r="BW30" s="135">
        <f t="shared" si="19"/>
        <v>0</v>
      </c>
      <c r="BX30" s="136">
        <f t="shared" si="50"/>
        <v>0</v>
      </c>
      <c r="BY30" s="136">
        <f>IF($Y30-SUMIF($BK$10:BX$10,BY$10,$BK30:BX30)&lt;ROUNDDOWN(BU30*BW30*1/2,0),$Y30-SUMIF($BK$10:BX$10,BY$10,$BK30:BX30),ROUNDDOWN(BU30*BW30*1/2,0))</f>
        <v>0</v>
      </c>
      <c r="BZ30" s="136">
        <f t="shared" si="21"/>
        <v>0</v>
      </c>
      <c r="CA30" s="137">
        <f t="shared" si="1"/>
        <v>0</v>
      </c>
      <c r="CB30" s="134"/>
      <c r="CC30" s="135">
        <f t="shared" si="22"/>
        <v>0</v>
      </c>
      <c r="CD30" s="136">
        <f t="shared" si="51"/>
        <v>0</v>
      </c>
      <c r="CE30" s="136">
        <f>IF($Y30-SUMIF($BK$10:CD$10,CE$10,$BK30:CD30)&lt;ROUNDDOWN(CA30*CC30*1/2,0),$Y30-SUMIF($BK$10:CD$10,CE$10,$BK30:CD30),ROUNDDOWN(CA30*CC30*1/2,0))</f>
        <v>0</v>
      </c>
      <c r="CF30" s="136">
        <f t="shared" si="24"/>
        <v>0</v>
      </c>
      <c r="CG30" s="137">
        <f t="shared" si="2"/>
        <v>0</v>
      </c>
      <c r="CH30" s="134"/>
      <c r="CI30" s="135">
        <f t="shared" si="25"/>
        <v>0</v>
      </c>
      <c r="CJ30" s="136">
        <f t="shared" si="54"/>
        <v>0</v>
      </c>
      <c r="CK30" s="136">
        <f>IF($Y30-SUMIF($BK$10:CJ$10,CK$10,$BK30:CJ30)&lt;ROUNDDOWN(CG30*CI30*1/2,0),$Y30-SUMIF($BK$10:CJ$10,CK$10,$BK30:CJ30),ROUNDDOWN(CG30*CI30*1/2,0))</f>
        <v>0</v>
      </c>
      <c r="CL30" s="136">
        <f t="shared" si="27"/>
        <v>0</v>
      </c>
      <c r="CM30" s="138">
        <f t="shared" si="3"/>
        <v>0</v>
      </c>
      <c r="CN30" s="134"/>
      <c r="CO30" s="135">
        <f t="shared" si="28"/>
        <v>0</v>
      </c>
      <c r="CP30" s="136">
        <f t="shared" si="55"/>
        <v>0</v>
      </c>
      <c r="CQ30" s="136">
        <f>IF($Y30-SUMIF($BK$10:CP$10,CQ$10,$BK30:CP30)&lt;ROUNDDOWN(CM30*CO30*1/2,0),$Y30-SUMIF($BK$10:CP$10,CQ$10,$BK30:CP30),ROUNDDOWN(CM30*CO30*1/2,0))</f>
        <v>0</v>
      </c>
      <c r="CR30" s="136">
        <f t="shared" si="30"/>
        <v>0</v>
      </c>
      <c r="CS30" s="138">
        <f t="shared" si="4"/>
        <v>0</v>
      </c>
      <c r="CT30" s="134"/>
      <c r="CU30" s="135">
        <f t="shared" si="31"/>
        <v>0</v>
      </c>
      <c r="CV30" s="136">
        <f t="shared" si="56"/>
        <v>0</v>
      </c>
      <c r="CW30" s="136">
        <f>IF($Y30-SUMIF($BK$10:CV$10,CW$10,$BK30:CV30)&lt;ROUNDDOWN(CS30*CU30*1/2,0),$Y30-SUMIF($BK$10:CV$10,CW$10,$BK30:CV30),ROUNDDOWN(CS30*CU30*1/2,0))</f>
        <v>0</v>
      </c>
      <c r="CX30" s="136">
        <f t="shared" si="33"/>
        <v>0</v>
      </c>
      <c r="CY30" s="138">
        <f t="shared" si="5"/>
        <v>0</v>
      </c>
      <c r="CZ30" s="134"/>
      <c r="DA30" s="135">
        <f t="shared" si="34"/>
        <v>0</v>
      </c>
      <c r="DB30" s="136">
        <f t="shared" si="57"/>
        <v>0</v>
      </c>
      <c r="DC30" s="136">
        <f>IF($Y30-SUMIF($BK$10:DB$10,DC$10,$BK30:DB30)&lt;ROUNDDOWN(CY30*DA30*1/2,0),$Y30-SUMIF($BK$10:DB$10,DC$10,$BK30:DB30),ROUNDDOWN(CY30*DA30*1/2,0))</f>
        <v>0</v>
      </c>
      <c r="DD30" s="136">
        <f t="shared" si="36"/>
        <v>0</v>
      </c>
      <c r="DE30" s="138">
        <f t="shared" si="6"/>
        <v>0</v>
      </c>
      <c r="DF30" s="134"/>
      <c r="DG30" s="135">
        <f t="shared" si="37"/>
        <v>0</v>
      </c>
      <c r="DH30" s="136">
        <f t="shared" si="58"/>
        <v>0</v>
      </c>
      <c r="DI30" s="136">
        <f>IF($Y30-SUMIF($BK$10:DH$10,DI$10,$BK30:DH30)&lt;ROUNDDOWN(DE30*DG30*1/2,0),$Y30-SUMIF($BK$10:DH$10,DI$10,$BK30:DH30),ROUNDDOWN(DE30*DG30*1/2,0))</f>
        <v>0</v>
      </c>
      <c r="DJ30" s="136">
        <f t="shared" si="39"/>
        <v>0</v>
      </c>
      <c r="DK30" s="124">
        <f t="shared" si="52"/>
        <v>0</v>
      </c>
      <c r="DL30" s="124">
        <f t="shared" si="7"/>
        <v>0</v>
      </c>
      <c r="DM30" s="229">
        <f t="shared" si="46"/>
        <v>0</v>
      </c>
      <c r="DO30" s="102" t="str">
        <f t="shared" si="41"/>
        <v/>
      </c>
      <c r="DP30" s="88" t="str">
        <f t="shared" si="42"/>
        <v/>
      </c>
      <c r="DQ30" s="103" t="str">
        <f t="shared" si="53"/>
        <v/>
      </c>
    </row>
    <row r="31" spans="1:121" ht="26.25" customHeight="1">
      <c r="A31" s="110">
        <v>20</v>
      </c>
      <c r="B31" s="186"/>
      <c r="C31" s="186"/>
      <c r="D31" s="186"/>
      <c r="E31" s="186"/>
      <c r="F31" s="186"/>
      <c r="G31" s="186"/>
      <c r="H31" s="186"/>
      <c r="I31" s="187"/>
      <c r="J31" s="187"/>
      <c r="K31" s="187"/>
      <c r="L31" s="187"/>
      <c r="M31" s="188"/>
      <c r="N31" s="189"/>
      <c r="O31" s="120"/>
      <c r="P31" s="120"/>
      <c r="Q31" s="121"/>
      <c r="R31" s="121"/>
      <c r="S31" s="261"/>
      <c r="T31" s="122"/>
      <c r="U31" s="120"/>
      <c r="V31" s="123"/>
      <c r="W31" s="124">
        <f t="shared" si="8"/>
        <v>0</v>
      </c>
      <c r="X31" s="125">
        <v>0</v>
      </c>
      <c r="Y31" s="126">
        <f t="shared" si="44"/>
        <v>0</v>
      </c>
      <c r="Z31" s="123"/>
      <c r="AA31" s="140"/>
      <c r="AB31" s="124">
        <f t="shared" si="45"/>
        <v>0</v>
      </c>
      <c r="AC31" s="184"/>
      <c r="AD31" s="129">
        <f t="shared" si="47"/>
        <v>0</v>
      </c>
      <c r="AE31" s="130">
        <f t="shared" si="48"/>
        <v>0</v>
      </c>
      <c r="AF31" s="131"/>
      <c r="AG31" s="131"/>
      <c r="AH31" s="131"/>
      <c r="AI31" s="131"/>
      <c r="AJ31" s="131"/>
      <c r="AK31" s="131"/>
      <c r="AL31" s="123"/>
      <c r="AM31" s="124" cm="1">
        <f t="array" ref="AM31">IFERROR(ROUND(_xlfn.IFS($U31="Ａ重油",AL31*1,$U31="灯油",AL31*0.939,$U31="ＬＰガス",AL31*1.299,$U31="ＬＮＧ",AL31*1.56),1),0)</f>
        <v>0</v>
      </c>
      <c r="AN31" s="123"/>
      <c r="AO31" s="124" cm="1">
        <f t="array" ref="AO31">IFERROR(ROUND(_xlfn.IFS($U31="Ａ重油",AN31*1,$U31="灯油",AN31*0.939,$U31="ＬＰガス",AN31*1.299,$U31="ＬＮＧ",AN31*1.56),1),0)</f>
        <v>0</v>
      </c>
      <c r="AP31" s="123"/>
      <c r="AQ31" s="123"/>
      <c r="AR31" s="132"/>
      <c r="AS31" s="183"/>
      <c r="AT31" s="237"/>
      <c r="AU31" s="238"/>
      <c r="AV31" s="237"/>
      <c r="AW31" s="237"/>
      <c r="AX31" s="238"/>
      <c r="AY31" s="237"/>
      <c r="AZ31" s="238"/>
      <c r="BA31" s="237"/>
      <c r="BB31" s="237"/>
      <c r="BC31" s="238"/>
      <c r="BD31" s="238"/>
      <c r="BE31" s="237"/>
      <c r="BF31" s="237"/>
      <c r="BG31" s="238"/>
      <c r="BH31" s="254"/>
      <c r="BI31" s="133">
        <f t="shared" si="11"/>
        <v>0</v>
      </c>
      <c r="BJ31" s="134"/>
      <c r="BK31" s="135">
        <f t="shared" si="12"/>
        <v>0</v>
      </c>
      <c r="BL31" s="136">
        <f t="shared" si="13"/>
        <v>0</v>
      </c>
      <c r="BM31" s="136">
        <f>IF($Y31-SUMIF($BK$10:BL$10,BM$10,$BK31:BL31)&lt;ROUNDDOWN(BI31*BK31*1/2,0),$Y31-SUMIF($BK$10:BL$10,BM$10,$BK31:BL31),ROUNDDOWN(BI31*BK31*1/2,0))</f>
        <v>0</v>
      </c>
      <c r="BN31" s="136">
        <f t="shared" si="14"/>
        <v>0</v>
      </c>
      <c r="BO31" s="137">
        <f t="shared" si="15"/>
        <v>0</v>
      </c>
      <c r="BP31" s="134"/>
      <c r="BQ31" s="135">
        <f t="shared" si="16"/>
        <v>0</v>
      </c>
      <c r="BR31" s="136">
        <f t="shared" si="49"/>
        <v>0</v>
      </c>
      <c r="BS31" s="136">
        <f>IF($Y31-SUMIF($BK$10:BR$10,BS$10,$BK31:BR31)&lt;ROUNDDOWN(BO31*BQ31*1/2,0),$Y31-SUMIF($BK$10:BR$10,BS$10,$BK31:BR31),ROUNDDOWN(BO31*BQ31*1/2,0))</f>
        <v>0</v>
      </c>
      <c r="BT31" s="136">
        <f t="shared" si="18"/>
        <v>0</v>
      </c>
      <c r="BU31" s="137">
        <f t="shared" si="0"/>
        <v>0</v>
      </c>
      <c r="BV31" s="134"/>
      <c r="BW31" s="135">
        <f t="shared" si="19"/>
        <v>0</v>
      </c>
      <c r="BX31" s="136">
        <f t="shared" si="50"/>
        <v>0</v>
      </c>
      <c r="BY31" s="136">
        <f>IF($Y31-SUMIF($BK$10:BX$10,BY$10,$BK31:BX31)&lt;ROUNDDOWN(BU31*BW31*1/2,0),$Y31-SUMIF($BK$10:BX$10,BY$10,$BK31:BX31),ROUNDDOWN(BU31*BW31*1/2,0))</f>
        <v>0</v>
      </c>
      <c r="BZ31" s="136">
        <f t="shared" si="21"/>
        <v>0</v>
      </c>
      <c r="CA31" s="137">
        <f t="shared" si="1"/>
        <v>0</v>
      </c>
      <c r="CB31" s="134"/>
      <c r="CC31" s="135">
        <f t="shared" si="22"/>
        <v>0</v>
      </c>
      <c r="CD31" s="136">
        <f t="shared" si="51"/>
        <v>0</v>
      </c>
      <c r="CE31" s="136">
        <f>IF($Y31-SUMIF($BK$10:CD$10,CE$10,$BK31:CD31)&lt;ROUNDDOWN(CA31*CC31*1/2,0),$Y31-SUMIF($BK$10:CD$10,CE$10,$BK31:CD31),ROUNDDOWN(CA31*CC31*1/2,0))</f>
        <v>0</v>
      </c>
      <c r="CF31" s="136">
        <f t="shared" si="24"/>
        <v>0</v>
      </c>
      <c r="CG31" s="137">
        <f t="shared" si="2"/>
        <v>0</v>
      </c>
      <c r="CH31" s="134"/>
      <c r="CI31" s="135">
        <f t="shared" si="25"/>
        <v>0</v>
      </c>
      <c r="CJ31" s="136">
        <f t="shared" si="54"/>
        <v>0</v>
      </c>
      <c r="CK31" s="136">
        <f>IF($Y31-SUMIF($BK$10:CJ$10,CK$10,$BK31:CJ31)&lt;ROUNDDOWN(CG31*CI31*1/2,0),$Y31-SUMIF($BK$10:CJ$10,CK$10,$BK31:CJ31),ROUNDDOWN(CG31*CI31*1/2,0))</f>
        <v>0</v>
      </c>
      <c r="CL31" s="136">
        <f t="shared" si="27"/>
        <v>0</v>
      </c>
      <c r="CM31" s="138">
        <f t="shared" si="3"/>
        <v>0</v>
      </c>
      <c r="CN31" s="134"/>
      <c r="CO31" s="135">
        <f t="shared" si="28"/>
        <v>0</v>
      </c>
      <c r="CP31" s="136">
        <f t="shared" si="55"/>
        <v>0</v>
      </c>
      <c r="CQ31" s="136">
        <f>IF($Y31-SUMIF($BK$10:CP$10,CQ$10,$BK31:CP31)&lt;ROUNDDOWN(CM31*CO31*1/2,0),$Y31-SUMIF($BK$10:CP$10,CQ$10,$BK31:CP31),ROUNDDOWN(CM31*CO31*1/2,0))</f>
        <v>0</v>
      </c>
      <c r="CR31" s="136">
        <f t="shared" si="30"/>
        <v>0</v>
      </c>
      <c r="CS31" s="138">
        <f t="shared" si="4"/>
        <v>0</v>
      </c>
      <c r="CT31" s="134"/>
      <c r="CU31" s="135">
        <f t="shared" si="31"/>
        <v>0</v>
      </c>
      <c r="CV31" s="136">
        <f t="shared" si="56"/>
        <v>0</v>
      </c>
      <c r="CW31" s="136">
        <f>IF($Y31-SUMIF($BK$10:CV$10,CW$10,$BK31:CV31)&lt;ROUNDDOWN(CS31*CU31*1/2,0),$Y31-SUMIF($BK$10:CV$10,CW$10,$BK31:CV31),ROUNDDOWN(CS31*CU31*1/2,0))</f>
        <v>0</v>
      </c>
      <c r="CX31" s="136">
        <f t="shared" si="33"/>
        <v>0</v>
      </c>
      <c r="CY31" s="138">
        <f t="shared" si="5"/>
        <v>0</v>
      </c>
      <c r="CZ31" s="134"/>
      <c r="DA31" s="135">
        <f t="shared" si="34"/>
        <v>0</v>
      </c>
      <c r="DB31" s="136">
        <f t="shared" si="57"/>
        <v>0</v>
      </c>
      <c r="DC31" s="136">
        <f>IF($Y31-SUMIF($BK$10:DB$10,DC$10,$BK31:DB31)&lt;ROUNDDOWN(CY31*DA31*1/2,0),$Y31-SUMIF($BK$10:DB$10,DC$10,$BK31:DB31),ROUNDDOWN(CY31*DA31*1/2,0))</f>
        <v>0</v>
      </c>
      <c r="DD31" s="136">
        <f t="shared" si="36"/>
        <v>0</v>
      </c>
      <c r="DE31" s="138">
        <f t="shared" si="6"/>
        <v>0</v>
      </c>
      <c r="DF31" s="134"/>
      <c r="DG31" s="135">
        <f t="shared" si="37"/>
        <v>0</v>
      </c>
      <c r="DH31" s="136">
        <f t="shared" si="58"/>
        <v>0</v>
      </c>
      <c r="DI31" s="136">
        <f>IF($Y31-SUMIF($BK$10:DH$10,DI$10,$BK31:DH31)&lt;ROUNDDOWN(DE31*DG31*1/2,0),$Y31-SUMIF($BK$10:DH$10,DI$10,$BK31:DH31),ROUNDDOWN(DE31*DG31*1/2,0))</f>
        <v>0</v>
      </c>
      <c r="DJ31" s="136">
        <f t="shared" si="39"/>
        <v>0</v>
      </c>
      <c r="DK31" s="124">
        <f t="shared" si="52"/>
        <v>0</v>
      </c>
      <c r="DL31" s="124">
        <f t="shared" si="7"/>
        <v>0</v>
      </c>
      <c r="DM31" s="229">
        <f t="shared" si="46"/>
        <v>0</v>
      </c>
      <c r="DO31" s="102" t="str">
        <f t="shared" si="41"/>
        <v/>
      </c>
      <c r="DP31" s="88" t="str">
        <f t="shared" si="42"/>
        <v/>
      </c>
      <c r="DQ31" s="103" t="str">
        <f t="shared" si="53"/>
        <v/>
      </c>
    </row>
    <row r="32" spans="1:121" ht="26.25" customHeight="1">
      <c r="A32" s="110">
        <v>21</v>
      </c>
      <c r="B32" s="186"/>
      <c r="C32" s="186"/>
      <c r="D32" s="186"/>
      <c r="E32" s="186"/>
      <c r="F32" s="186"/>
      <c r="G32" s="186"/>
      <c r="H32" s="186"/>
      <c r="I32" s="187"/>
      <c r="J32" s="187"/>
      <c r="K32" s="187"/>
      <c r="L32" s="187"/>
      <c r="M32" s="188"/>
      <c r="N32" s="189"/>
      <c r="O32" s="120"/>
      <c r="P32" s="120"/>
      <c r="Q32" s="121"/>
      <c r="R32" s="121"/>
      <c r="S32" s="261"/>
      <c r="T32" s="122"/>
      <c r="U32" s="120"/>
      <c r="V32" s="123"/>
      <c r="W32" s="124">
        <f t="shared" si="8"/>
        <v>0</v>
      </c>
      <c r="X32" s="125">
        <v>0</v>
      </c>
      <c r="Y32" s="126">
        <f t="shared" si="44"/>
        <v>0</v>
      </c>
      <c r="Z32" s="123"/>
      <c r="AA32" s="140"/>
      <c r="AB32" s="124">
        <f t="shared" si="45"/>
        <v>0</v>
      </c>
      <c r="AC32" s="184"/>
      <c r="AD32" s="129">
        <f t="shared" si="47"/>
        <v>0</v>
      </c>
      <c r="AE32" s="130">
        <f t="shared" si="48"/>
        <v>0</v>
      </c>
      <c r="AF32" s="131"/>
      <c r="AG32" s="131"/>
      <c r="AH32" s="131"/>
      <c r="AI32" s="131"/>
      <c r="AJ32" s="131"/>
      <c r="AK32" s="131"/>
      <c r="AL32" s="123"/>
      <c r="AM32" s="124" cm="1">
        <f t="array" ref="AM32">IFERROR(ROUND(_xlfn.IFS($U32="Ａ重油",AL32*1,$U32="灯油",AL32*0.939,$U32="ＬＰガス",AL32*1.299,$U32="ＬＮＧ",AL32*1.56),1),0)</f>
        <v>0</v>
      </c>
      <c r="AN32" s="123"/>
      <c r="AO32" s="124" cm="1">
        <f t="array" ref="AO32">IFERROR(ROUND(_xlfn.IFS($U32="Ａ重油",AN32*1,$U32="灯油",AN32*0.939,$U32="ＬＰガス",AN32*1.299,$U32="ＬＮＧ",AN32*1.56),1),0)</f>
        <v>0</v>
      </c>
      <c r="AP32" s="123"/>
      <c r="AQ32" s="123"/>
      <c r="AR32" s="132"/>
      <c r="AS32" s="181"/>
      <c r="AT32" s="233"/>
      <c r="AU32" s="234"/>
      <c r="AV32" s="235"/>
      <c r="AW32" s="235"/>
      <c r="AX32" s="236"/>
      <c r="AY32" s="233"/>
      <c r="AZ32" s="234"/>
      <c r="BA32" s="235"/>
      <c r="BB32" s="235"/>
      <c r="BC32" s="236"/>
      <c r="BD32" s="236"/>
      <c r="BE32" s="235"/>
      <c r="BF32" s="235"/>
      <c r="BG32" s="236"/>
      <c r="BH32" s="254"/>
      <c r="BI32" s="133">
        <f t="shared" si="11"/>
        <v>0</v>
      </c>
      <c r="BJ32" s="134"/>
      <c r="BK32" s="135">
        <f t="shared" si="12"/>
        <v>0</v>
      </c>
      <c r="BL32" s="136">
        <f t="shared" si="13"/>
        <v>0</v>
      </c>
      <c r="BM32" s="136">
        <f>IF($Y32-SUMIF($BK$10:BL$10,BM$10,$BK32:BL32)&lt;ROUNDDOWN(BI32*BK32*1/2,0),$Y32-SUMIF($BK$10:BL$10,BM$10,$BK32:BL32),ROUNDDOWN(BI32*BK32*1/2,0))</f>
        <v>0</v>
      </c>
      <c r="BN32" s="136">
        <f t="shared" si="14"/>
        <v>0</v>
      </c>
      <c r="BO32" s="137">
        <f t="shared" si="15"/>
        <v>0</v>
      </c>
      <c r="BP32" s="134"/>
      <c r="BQ32" s="135">
        <f t="shared" si="16"/>
        <v>0</v>
      </c>
      <c r="BR32" s="136">
        <f t="shared" si="49"/>
        <v>0</v>
      </c>
      <c r="BS32" s="136">
        <f>IF($Y32-SUMIF($BK$10:BR$10,BS$10,$BK32:BR32)&lt;ROUNDDOWN(BO32*BQ32*1/2,0),$Y32-SUMIF($BK$10:BR$10,BS$10,$BK32:BR32),ROUNDDOWN(BO32*BQ32*1/2,0))</f>
        <v>0</v>
      </c>
      <c r="BT32" s="136">
        <f t="shared" si="18"/>
        <v>0</v>
      </c>
      <c r="BU32" s="137">
        <f t="shared" si="0"/>
        <v>0</v>
      </c>
      <c r="BV32" s="134"/>
      <c r="BW32" s="135">
        <f t="shared" si="19"/>
        <v>0</v>
      </c>
      <c r="BX32" s="136">
        <f t="shared" si="50"/>
        <v>0</v>
      </c>
      <c r="BY32" s="136">
        <f>IF($Y32-SUMIF($BK$10:BX$10,BY$10,$BK32:BX32)&lt;ROUNDDOWN(BU32*BW32*1/2,0),$Y32-SUMIF($BK$10:BX$10,BY$10,$BK32:BX32),ROUNDDOWN(BU32*BW32*1/2,0))</f>
        <v>0</v>
      </c>
      <c r="BZ32" s="136">
        <f t="shared" si="21"/>
        <v>0</v>
      </c>
      <c r="CA32" s="137">
        <f t="shared" si="1"/>
        <v>0</v>
      </c>
      <c r="CB32" s="134"/>
      <c r="CC32" s="135">
        <f t="shared" si="22"/>
        <v>0</v>
      </c>
      <c r="CD32" s="136">
        <f t="shared" si="51"/>
        <v>0</v>
      </c>
      <c r="CE32" s="136">
        <f>IF($Y32-SUMIF($BK$10:CD$10,CE$10,$BK32:CD32)&lt;ROUNDDOWN(CA32*CC32*1/2,0),$Y32-SUMIF($BK$10:CD$10,CE$10,$BK32:CD32),ROUNDDOWN(CA32*CC32*1/2,0))</f>
        <v>0</v>
      </c>
      <c r="CF32" s="136">
        <f t="shared" si="24"/>
        <v>0</v>
      </c>
      <c r="CG32" s="137">
        <f t="shared" si="2"/>
        <v>0</v>
      </c>
      <c r="CH32" s="134"/>
      <c r="CI32" s="135">
        <f t="shared" si="25"/>
        <v>0</v>
      </c>
      <c r="CJ32" s="136">
        <f t="shared" si="54"/>
        <v>0</v>
      </c>
      <c r="CK32" s="136">
        <f>IF($Y32-SUMIF($BK$10:CJ$10,CK$10,$BK32:CJ32)&lt;ROUNDDOWN(CG32*CI32*1/2,0),$Y32-SUMIF($BK$10:CJ$10,CK$10,$BK32:CJ32),ROUNDDOWN(CG32*CI32*1/2,0))</f>
        <v>0</v>
      </c>
      <c r="CL32" s="136">
        <f t="shared" si="27"/>
        <v>0</v>
      </c>
      <c r="CM32" s="138">
        <f t="shared" si="3"/>
        <v>0</v>
      </c>
      <c r="CN32" s="134"/>
      <c r="CO32" s="135">
        <f t="shared" si="28"/>
        <v>0</v>
      </c>
      <c r="CP32" s="136">
        <f t="shared" si="55"/>
        <v>0</v>
      </c>
      <c r="CQ32" s="136">
        <f>IF($Y32-SUMIF($BK$10:CP$10,CQ$10,$BK32:CP32)&lt;ROUNDDOWN(CM32*CO32*1/2,0),$Y32-SUMIF($BK$10:CP$10,CQ$10,$BK32:CP32),ROUNDDOWN(CM32*CO32*1/2,0))</f>
        <v>0</v>
      </c>
      <c r="CR32" s="136">
        <f t="shared" si="30"/>
        <v>0</v>
      </c>
      <c r="CS32" s="138">
        <f t="shared" si="4"/>
        <v>0</v>
      </c>
      <c r="CT32" s="134"/>
      <c r="CU32" s="135">
        <f t="shared" si="31"/>
        <v>0</v>
      </c>
      <c r="CV32" s="136">
        <f t="shared" si="56"/>
        <v>0</v>
      </c>
      <c r="CW32" s="136">
        <f>IF($Y32-SUMIF($BK$10:CV$10,CW$10,$BK32:CV32)&lt;ROUNDDOWN(CS32*CU32*1/2,0),$Y32-SUMIF($BK$10:CV$10,CW$10,$BK32:CV32),ROUNDDOWN(CS32*CU32*1/2,0))</f>
        <v>0</v>
      </c>
      <c r="CX32" s="136">
        <f t="shared" si="33"/>
        <v>0</v>
      </c>
      <c r="CY32" s="138">
        <f t="shared" si="5"/>
        <v>0</v>
      </c>
      <c r="CZ32" s="134"/>
      <c r="DA32" s="135">
        <f t="shared" si="34"/>
        <v>0</v>
      </c>
      <c r="DB32" s="136">
        <f t="shared" si="57"/>
        <v>0</v>
      </c>
      <c r="DC32" s="136">
        <f>IF($Y32-SUMIF($BK$10:DB$10,DC$10,$BK32:DB32)&lt;ROUNDDOWN(CY32*DA32*1/2,0),$Y32-SUMIF($BK$10:DB$10,DC$10,$BK32:DB32),ROUNDDOWN(CY32*DA32*1/2,0))</f>
        <v>0</v>
      </c>
      <c r="DD32" s="136">
        <f t="shared" si="36"/>
        <v>0</v>
      </c>
      <c r="DE32" s="138">
        <f t="shared" si="6"/>
        <v>0</v>
      </c>
      <c r="DF32" s="134"/>
      <c r="DG32" s="135">
        <f t="shared" si="37"/>
        <v>0</v>
      </c>
      <c r="DH32" s="136">
        <f t="shared" si="58"/>
        <v>0</v>
      </c>
      <c r="DI32" s="136">
        <f>IF($Y32-SUMIF($BK$10:DH$10,DI$10,$BK32:DH32)&lt;ROUNDDOWN(DE32*DG32*1/2,0),$Y32-SUMIF($BK$10:DH$10,DI$10,$BK32:DH32),ROUNDDOWN(DE32*DG32*1/2,0))</f>
        <v>0</v>
      </c>
      <c r="DJ32" s="136">
        <f t="shared" si="39"/>
        <v>0</v>
      </c>
      <c r="DK32" s="124">
        <f t="shared" si="52"/>
        <v>0</v>
      </c>
      <c r="DL32" s="124">
        <f t="shared" si="7"/>
        <v>0</v>
      </c>
      <c r="DM32" s="229">
        <f t="shared" si="46"/>
        <v>0</v>
      </c>
      <c r="DO32" s="102" t="str">
        <f t="shared" si="41"/>
        <v/>
      </c>
      <c r="DP32" s="88" t="str">
        <f t="shared" si="42"/>
        <v/>
      </c>
      <c r="DQ32" s="103" t="str">
        <f t="shared" si="53"/>
        <v/>
      </c>
    </row>
    <row r="33" spans="1:121" ht="26.25" customHeight="1">
      <c r="A33" s="110">
        <v>22</v>
      </c>
      <c r="B33" s="186"/>
      <c r="C33" s="186"/>
      <c r="D33" s="186"/>
      <c r="E33" s="186"/>
      <c r="F33" s="186"/>
      <c r="G33" s="186"/>
      <c r="H33" s="186"/>
      <c r="I33" s="187"/>
      <c r="J33" s="187"/>
      <c r="K33" s="187"/>
      <c r="L33" s="187"/>
      <c r="M33" s="188"/>
      <c r="N33" s="189"/>
      <c r="O33" s="120"/>
      <c r="P33" s="120"/>
      <c r="Q33" s="121"/>
      <c r="R33" s="121"/>
      <c r="S33" s="261"/>
      <c r="T33" s="122"/>
      <c r="U33" s="120"/>
      <c r="V33" s="123"/>
      <c r="W33" s="124">
        <f t="shared" si="8"/>
        <v>0</v>
      </c>
      <c r="X33" s="125">
        <v>0</v>
      </c>
      <c r="Y33" s="126">
        <f t="shared" si="44"/>
        <v>0</v>
      </c>
      <c r="Z33" s="123"/>
      <c r="AA33" s="140"/>
      <c r="AB33" s="124">
        <f t="shared" si="45"/>
        <v>0</v>
      </c>
      <c r="AC33" s="184"/>
      <c r="AD33" s="129">
        <f t="shared" si="47"/>
        <v>0</v>
      </c>
      <c r="AE33" s="130">
        <f t="shared" si="48"/>
        <v>0</v>
      </c>
      <c r="AF33" s="131"/>
      <c r="AG33" s="131"/>
      <c r="AH33" s="131"/>
      <c r="AI33" s="131"/>
      <c r="AJ33" s="131"/>
      <c r="AK33" s="131"/>
      <c r="AL33" s="123"/>
      <c r="AM33" s="124" cm="1">
        <f t="array" ref="AM33">IFERROR(ROUND(_xlfn.IFS($U33="Ａ重油",AL33*1,$U33="灯油",AL33*0.939,$U33="ＬＰガス",AL33*1.299,$U33="ＬＮＧ",AL33*1.56),1),0)</f>
        <v>0</v>
      </c>
      <c r="AN33" s="123"/>
      <c r="AO33" s="124" cm="1">
        <f t="array" ref="AO33">IFERROR(ROUND(_xlfn.IFS($U33="Ａ重油",AN33*1,$U33="灯油",AN33*0.939,$U33="ＬＰガス",AN33*1.299,$U33="ＬＮＧ",AN33*1.56),1),0)</f>
        <v>0</v>
      </c>
      <c r="AP33" s="123"/>
      <c r="AQ33" s="123"/>
      <c r="AR33" s="132"/>
      <c r="AS33" s="183"/>
      <c r="AT33" s="237"/>
      <c r="AU33" s="238"/>
      <c r="AV33" s="237"/>
      <c r="AW33" s="237"/>
      <c r="AX33" s="238"/>
      <c r="AY33" s="237"/>
      <c r="AZ33" s="238"/>
      <c r="BA33" s="237"/>
      <c r="BB33" s="237"/>
      <c r="BC33" s="238"/>
      <c r="BD33" s="238"/>
      <c r="BE33" s="237"/>
      <c r="BF33" s="237"/>
      <c r="BG33" s="238"/>
      <c r="BH33" s="254"/>
      <c r="BI33" s="133">
        <f t="shared" si="11"/>
        <v>0</v>
      </c>
      <c r="BJ33" s="134"/>
      <c r="BK33" s="135">
        <f t="shared" si="12"/>
        <v>0</v>
      </c>
      <c r="BL33" s="136">
        <f t="shared" si="13"/>
        <v>0</v>
      </c>
      <c r="BM33" s="136">
        <f>IF($Y33-SUMIF($BK$10:BL$10,BM$10,$BK33:BL33)&lt;ROUNDDOWN(BI33*BK33*1/2,0),$Y33-SUMIF($BK$10:BL$10,BM$10,$BK33:BL33),ROUNDDOWN(BI33*BK33*1/2,0))</f>
        <v>0</v>
      </c>
      <c r="BN33" s="136">
        <f t="shared" si="14"/>
        <v>0</v>
      </c>
      <c r="BO33" s="137">
        <f t="shared" si="15"/>
        <v>0</v>
      </c>
      <c r="BP33" s="134"/>
      <c r="BQ33" s="135">
        <f t="shared" si="16"/>
        <v>0</v>
      </c>
      <c r="BR33" s="136">
        <f t="shared" si="49"/>
        <v>0</v>
      </c>
      <c r="BS33" s="136">
        <f>IF($Y33-SUMIF($BK$10:BR$10,BS$10,$BK33:BR33)&lt;ROUNDDOWN(BO33*BQ33*1/2,0),$Y33-SUMIF($BK$10:BR$10,BS$10,$BK33:BR33),ROUNDDOWN(BO33*BQ33*1/2,0))</f>
        <v>0</v>
      </c>
      <c r="BT33" s="136">
        <f t="shared" si="18"/>
        <v>0</v>
      </c>
      <c r="BU33" s="137">
        <f t="shared" si="0"/>
        <v>0</v>
      </c>
      <c r="BV33" s="134"/>
      <c r="BW33" s="135">
        <f t="shared" si="19"/>
        <v>0</v>
      </c>
      <c r="BX33" s="136">
        <f t="shared" si="50"/>
        <v>0</v>
      </c>
      <c r="BY33" s="136">
        <f>IF($Y33-SUMIF($BK$10:BX$10,BY$10,$BK33:BX33)&lt;ROUNDDOWN(BU33*BW33*1/2,0),$Y33-SUMIF($BK$10:BX$10,BY$10,$BK33:BX33),ROUNDDOWN(BU33*BW33*1/2,0))</f>
        <v>0</v>
      </c>
      <c r="BZ33" s="136">
        <f t="shared" si="21"/>
        <v>0</v>
      </c>
      <c r="CA33" s="137">
        <f t="shared" si="1"/>
        <v>0</v>
      </c>
      <c r="CB33" s="134"/>
      <c r="CC33" s="135">
        <f t="shared" si="22"/>
        <v>0</v>
      </c>
      <c r="CD33" s="136">
        <f t="shared" si="51"/>
        <v>0</v>
      </c>
      <c r="CE33" s="136">
        <f>IF($Y33-SUMIF($BK$10:CD$10,CE$10,$BK33:CD33)&lt;ROUNDDOWN(CA33*CC33*1/2,0),$Y33-SUMIF($BK$10:CD$10,CE$10,$BK33:CD33),ROUNDDOWN(CA33*CC33*1/2,0))</f>
        <v>0</v>
      </c>
      <c r="CF33" s="136">
        <f t="shared" si="24"/>
        <v>0</v>
      </c>
      <c r="CG33" s="137">
        <f t="shared" si="2"/>
        <v>0</v>
      </c>
      <c r="CH33" s="134"/>
      <c r="CI33" s="135">
        <f t="shared" si="25"/>
        <v>0</v>
      </c>
      <c r="CJ33" s="136">
        <f t="shared" si="54"/>
        <v>0</v>
      </c>
      <c r="CK33" s="136">
        <f>IF($Y33-SUMIF($BK$10:CJ$10,CK$10,$BK33:CJ33)&lt;ROUNDDOWN(CG33*CI33*1/2,0),$Y33-SUMIF($BK$10:CJ$10,CK$10,$BK33:CJ33),ROUNDDOWN(CG33*CI33*1/2,0))</f>
        <v>0</v>
      </c>
      <c r="CL33" s="136">
        <f t="shared" si="27"/>
        <v>0</v>
      </c>
      <c r="CM33" s="138">
        <f t="shared" si="3"/>
        <v>0</v>
      </c>
      <c r="CN33" s="134"/>
      <c r="CO33" s="135">
        <f t="shared" si="28"/>
        <v>0</v>
      </c>
      <c r="CP33" s="136">
        <f t="shared" si="55"/>
        <v>0</v>
      </c>
      <c r="CQ33" s="136">
        <f>IF($Y33-SUMIF($BK$10:CP$10,CQ$10,$BK33:CP33)&lt;ROUNDDOWN(CM33*CO33*1/2,0),$Y33-SUMIF($BK$10:CP$10,CQ$10,$BK33:CP33),ROUNDDOWN(CM33*CO33*1/2,0))</f>
        <v>0</v>
      </c>
      <c r="CR33" s="136">
        <f t="shared" si="30"/>
        <v>0</v>
      </c>
      <c r="CS33" s="138">
        <f t="shared" si="4"/>
        <v>0</v>
      </c>
      <c r="CT33" s="134"/>
      <c r="CU33" s="135">
        <f t="shared" si="31"/>
        <v>0</v>
      </c>
      <c r="CV33" s="136">
        <f t="shared" si="56"/>
        <v>0</v>
      </c>
      <c r="CW33" s="136">
        <f>IF($Y33-SUMIF($BK$10:CV$10,CW$10,$BK33:CV33)&lt;ROUNDDOWN(CS33*CU33*1/2,0),$Y33-SUMIF($BK$10:CV$10,CW$10,$BK33:CV33),ROUNDDOWN(CS33*CU33*1/2,0))</f>
        <v>0</v>
      </c>
      <c r="CX33" s="136">
        <f t="shared" si="33"/>
        <v>0</v>
      </c>
      <c r="CY33" s="138">
        <f t="shared" si="5"/>
        <v>0</v>
      </c>
      <c r="CZ33" s="134"/>
      <c r="DA33" s="135">
        <f t="shared" si="34"/>
        <v>0</v>
      </c>
      <c r="DB33" s="136">
        <f t="shared" si="57"/>
        <v>0</v>
      </c>
      <c r="DC33" s="136">
        <f>IF($Y33-SUMIF($BK$10:DB$10,DC$10,$BK33:DB33)&lt;ROUNDDOWN(CY33*DA33*1/2,0),$Y33-SUMIF($BK$10:DB$10,DC$10,$BK33:DB33),ROUNDDOWN(CY33*DA33*1/2,0))</f>
        <v>0</v>
      </c>
      <c r="DD33" s="136">
        <f t="shared" si="36"/>
        <v>0</v>
      </c>
      <c r="DE33" s="138">
        <f t="shared" si="6"/>
        <v>0</v>
      </c>
      <c r="DF33" s="134"/>
      <c r="DG33" s="135">
        <f t="shared" si="37"/>
        <v>0</v>
      </c>
      <c r="DH33" s="136">
        <f t="shared" si="58"/>
        <v>0</v>
      </c>
      <c r="DI33" s="136">
        <f>IF($Y33-SUMIF($BK$10:DH$10,DI$10,$BK33:DH33)&lt;ROUNDDOWN(DE33*DG33*1/2,0),$Y33-SUMIF($BK$10:DH$10,DI$10,$BK33:DH33),ROUNDDOWN(DE33*DG33*1/2,0))</f>
        <v>0</v>
      </c>
      <c r="DJ33" s="136">
        <f t="shared" si="39"/>
        <v>0</v>
      </c>
      <c r="DK33" s="124">
        <f t="shared" si="52"/>
        <v>0</v>
      </c>
      <c r="DL33" s="124">
        <f t="shared" si="7"/>
        <v>0</v>
      </c>
      <c r="DM33" s="229">
        <f t="shared" si="46"/>
        <v>0</v>
      </c>
      <c r="DO33" s="102" t="str">
        <f t="shared" si="41"/>
        <v/>
      </c>
      <c r="DP33" s="88" t="str">
        <f t="shared" si="42"/>
        <v/>
      </c>
      <c r="DQ33" s="103" t="str">
        <f t="shared" si="53"/>
        <v/>
      </c>
    </row>
    <row r="34" spans="1:121" ht="26.25" customHeight="1">
      <c r="A34" s="110">
        <v>23</v>
      </c>
      <c r="B34" s="186"/>
      <c r="C34" s="186"/>
      <c r="D34" s="186"/>
      <c r="E34" s="186"/>
      <c r="F34" s="186"/>
      <c r="G34" s="186"/>
      <c r="H34" s="186"/>
      <c r="I34" s="187"/>
      <c r="J34" s="187"/>
      <c r="K34" s="187"/>
      <c r="L34" s="187"/>
      <c r="M34" s="188"/>
      <c r="N34" s="189"/>
      <c r="O34" s="120"/>
      <c r="P34" s="120"/>
      <c r="Q34" s="121"/>
      <c r="R34" s="121"/>
      <c r="S34" s="261"/>
      <c r="T34" s="122"/>
      <c r="U34" s="120"/>
      <c r="V34" s="123"/>
      <c r="W34" s="124">
        <f t="shared" si="8"/>
        <v>0</v>
      </c>
      <c r="X34" s="125">
        <v>0</v>
      </c>
      <c r="Y34" s="126">
        <f t="shared" si="44"/>
        <v>0</v>
      </c>
      <c r="Z34" s="123"/>
      <c r="AA34" s="140"/>
      <c r="AB34" s="124">
        <f t="shared" si="45"/>
        <v>0</v>
      </c>
      <c r="AC34" s="184"/>
      <c r="AD34" s="129">
        <f t="shared" si="47"/>
        <v>0</v>
      </c>
      <c r="AE34" s="130">
        <f t="shared" si="48"/>
        <v>0</v>
      </c>
      <c r="AF34" s="131"/>
      <c r="AG34" s="131"/>
      <c r="AH34" s="131"/>
      <c r="AI34" s="131"/>
      <c r="AJ34" s="131"/>
      <c r="AK34" s="131"/>
      <c r="AL34" s="123"/>
      <c r="AM34" s="124" cm="1">
        <f t="array" ref="AM34">IFERROR(ROUND(_xlfn.IFS($U34="Ａ重油",AL34*1,$U34="灯油",AL34*0.939,$U34="ＬＰガス",AL34*1.299,$U34="ＬＮＧ",AL34*1.56),1),0)</f>
        <v>0</v>
      </c>
      <c r="AN34" s="123"/>
      <c r="AO34" s="124" cm="1">
        <f t="array" ref="AO34">IFERROR(ROUND(_xlfn.IFS($U34="Ａ重油",AN34*1,$U34="灯油",AN34*0.939,$U34="ＬＰガス",AN34*1.299,$U34="ＬＮＧ",AN34*1.56),1),0)</f>
        <v>0</v>
      </c>
      <c r="AP34" s="123"/>
      <c r="AQ34" s="123"/>
      <c r="AR34" s="132"/>
      <c r="AS34" s="181"/>
      <c r="AT34" s="233"/>
      <c r="AU34" s="234"/>
      <c r="AV34" s="235"/>
      <c r="AW34" s="235"/>
      <c r="AX34" s="236"/>
      <c r="AY34" s="233"/>
      <c r="AZ34" s="234"/>
      <c r="BA34" s="235"/>
      <c r="BB34" s="235"/>
      <c r="BC34" s="236"/>
      <c r="BD34" s="236"/>
      <c r="BE34" s="235"/>
      <c r="BF34" s="235"/>
      <c r="BG34" s="236"/>
      <c r="BH34" s="254"/>
      <c r="BI34" s="133">
        <f t="shared" si="11"/>
        <v>0</v>
      </c>
      <c r="BJ34" s="134"/>
      <c r="BK34" s="135">
        <f t="shared" si="12"/>
        <v>0</v>
      </c>
      <c r="BL34" s="136">
        <f t="shared" si="13"/>
        <v>0</v>
      </c>
      <c r="BM34" s="136">
        <f>IF($Y34-SUMIF($BK$10:BL$10,BM$10,$BK34:BL34)&lt;ROUNDDOWN(BI34*BK34*1/2,0),$Y34-SUMIF($BK$10:BL$10,BM$10,$BK34:BL34),ROUNDDOWN(BI34*BK34*1/2,0))</f>
        <v>0</v>
      </c>
      <c r="BN34" s="136">
        <f t="shared" si="14"/>
        <v>0</v>
      </c>
      <c r="BO34" s="137">
        <f t="shared" si="15"/>
        <v>0</v>
      </c>
      <c r="BP34" s="134"/>
      <c r="BQ34" s="135">
        <f t="shared" si="16"/>
        <v>0</v>
      </c>
      <c r="BR34" s="136">
        <f t="shared" si="49"/>
        <v>0</v>
      </c>
      <c r="BS34" s="136">
        <f>IF($Y34-SUMIF($BK$10:BR$10,BS$10,$BK34:BR34)&lt;ROUNDDOWN(BO34*BQ34*1/2,0),$Y34-SUMIF($BK$10:BR$10,BS$10,$BK34:BR34),ROUNDDOWN(BO34*BQ34*1/2,0))</f>
        <v>0</v>
      </c>
      <c r="BT34" s="136">
        <f t="shared" si="18"/>
        <v>0</v>
      </c>
      <c r="BU34" s="137">
        <f t="shared" si="0"/>
        <v>0</v>
      </c>
      <c r="BV34" s="134"/>
      <c r="BW34" s="135">
        <f t="shared" si="19"/>
        <v>0</v>
      </c>
      <c r="BX34" s="136">
        <f t="shared" si="50"/>
        <v>0</v>
      </c>
      <c r="BY34" s="136">
        <f>IF($Y34-SUMIF($BK$10:BX$10,BY$10,$BK34:BX34)&lt;ROUNDDOWN(BU34*BW34*1/2,0),$Y34-SUMIF($BK$10:BX$10,BY$10,$BK34:BX34),ROUNDDOWN(BU34*BW34*1/2,0))</f>
        <v>0</v>
      </c>
      <c r="BZ34" s="136">
        <f t="shared" si="21"/>
        <v>0</v>
      </c>
      <c r="CA34" s="137">
        <f t="shared" si="1"/>
        <v>0</v>
      </c>
      <c r="CB34" s="134"/>
      <c r="CC34" s="135">
        <f t="shared" si="22"/>
        <v>0</v>
      </c>
      <c r="CD34" s="136">
        <f t="shared" si="51"/>
        <v>0</v>
      </c>
      <c r="CE34" s="136">
        <f>IF($Y34-SUMIF($BK$10:CD$10,CE$10,$BK34:CD34)&lt;ROUNDDOWN(CA34*CC34*1/2,0),$Y34-SUMIF($BK$10:CD$10,CE$10,$BK34:CD34),ROUNDDOWN(CA34*CC34*1/2,0))</f>
        <v>0</v>
      </c>
      <c r="CF34" s="136">
        <f t="shared" si="24"/>
        <v>0</v>
      </c>
      <c r="CG34" s="137">
        <f t="shared" si="2"/>
        <v>0</v>
      </c>
      <c r="CH34" s="134"/>
      <c r="CI34" s="135">
        <f t="shared" si="25"/>
        <v>0</v>
      </c>
      <c r="CJ34" s="136">
        <f t="shared" si="54"/>
        <v>0</v>
      </c>
      <c r="CK34" s="136">
        <f>IF($Y34-SUMIF($BK$10:CJ$10,CK$10,$BK34:CJ34)&lt;ROUNDDOWN(CG34*CI34*1/2,0),$Y34-SUMIF($BK$10:CJ$10,CK$10,$BK34:CJ34),ROUNDDOWN(CG34*CI34*1/2,0))</f>
        <v>0</v>
      </c>
      <c r="CL34" s="136">
        <f t="shared" si="27"/>
        <v>0</v>
      </c>
      <c r="CM34" s="138">
        <f t="shared" si="3"/>
        <v>0</v>
      </c>
      <c r="CN34" s="134"/>
      <c r="CO34" s="135">
        <f t="shared" si="28"/>
        <v>0</v>
      </c>
      <c r="CP34" s="136">
        <f t="shared" si="55"/>
        <v>0</v>
      </c>
      <c r="CQ34" s="136">
        <f>IF($Y34-SUMIF($BK$10:CP$10,CQ$10,$BK34:CP34)&lt;ROUNDDOWN(CM34*CO34*1/2,0),$Y34-SUMIF($BK$10:CP$10,CQ$10,$BK34:CP34),ROUNDDOWN(CM34*CO34*1/2,0))</f>
        <v>0</v>
      </c>
      <c r="CR34" s="136">
        <f t="shared" si="30"/>
        <v>0</v>
      </c>
      <c r="CS34" s="138">
        <f t="shared" si="4"/>
        <v>0</v>
      </c>
      <c r="CT34" s="134"/>
      <c r="CU34" s="135">
        <f t="shared" si="31"/>
        <v>0</v>
      </c>
      <c r="CV34" s="136">
        <f t="shared" si="56"/>
        <v>0</v>
      </c>
      <c r="CW34" s="136">
        <f>IF($Y34-SUMIF($BK$10:CV$10,CW$10,$BK34:CV34)&lt;ROUNDDOWN(CS34*CU34*1/2,0),$Y34-SUMIF($BK$10:CV$10,CW$10,$BK34:CV34),ROUNDDOWN(CS34*CU34*1/2,0))</f>
        <v>0</v>
      </c>
      <c r="CX34" s="136">
        <f t="shared" si="33"/>
        <v>0</v>
      </c>
      <c r="CY34" s="138">
        <f t="shared" si="5"/>
        <v>0</v>
      </c>
      <c r="CZ34" s="134"/>
      <c r="DA34" s="135">
        <f t="shared" si="34"/>
        <v>0</v>
      </c>
      <c r="DB34" s="136">
        <f t="shared" si="57"/>
        <v>0</v>
      </c>
      <c r="DC34" s="136">
        <f>IF($Y34-SUMIF($BK$10:DB$10,DC$10,$BK34:DB34)&lt;ROUNDDOWN(CY34*DA34*1/2,0),$Y34-SUMIF($BK$10:DB$10,DC$10,$BK34:DB34),ROUNDDOWN(CY34*DA34*1/2,0))</f>
        <v>0</v>
      </c>
      <c r="DD34" s="136">
        <f t="shared" si="36"/>
        <v>0</v>
      </c>
      <c r="DE34" s="138">
        <f t="shared" si="6"/>
        <v>0</v>
      </c>
      <c r="DF34" s="134"/>
      <c r="DG34" s="135">
        <f t="shared" si="37"/>
        <v>0</v>
      </c>
      <c r="DH34" s="136">
        <f t="shared" si="58"/>
        <v>0</v>
      </c>
      <c r="DI34" s="136">
        <f>IF($Y34-SUMIF($BK$10:DH$10,DI$10,$BK34:DH34)&lt;ROUNDDOWN(DE34*DG34*1/2,0),$Y34-SUMIF($BK$10:DH$10,DI$10,$BK34:DH34),ROUNDDOWN(DE34*DG34*1/2,0))</f>
        <v>0</v>
      </c>
      <c r="DJ34" s="136">
        <f t="shared" si="39"/>
        <v>0</v>
      </c>
      <c r="DK34" s="124">
        <f t="shared" si="52"/>
        <v>0</v>
      </c>
      <c r="DL34" s="124">
        <f t="shared" si="7"/>
        <v>0</v>
      </c>
      <c r="DM34" s="229">
        <f t="shared" si="46"/>
        <v>0</v>
      </c>
      <c r="DO34" s="102" t="str">
        <f t="shared" si="41"/>
        <v/>
      </c>
      <c r="DP34" s="88" t="str">
        <f t="shared" si="42"/>
        <v/>
      </c>
      <c r="DQ34" s="103" t="str">
        <f t="shared" si="53"/>
        <v/>
      </c>
    </row>
    <row r="35" spans="1:121" ht="26.25" customHeight="1">
      <c r="A35" s="110">
        <v>24</v>
      </c>
      <c r="B35" s="186"/>
      <c r="C35" s="186"/>
      <c r="D35" s="186"/>
      <c r="E35" s="186"/>
      <c r="F35" s="186"/>
      <c r="G35" s="186"/>
      <c r="H35" s="186"/>
      <c r="I35" s="187"/>
      <c r="J35" s="187"/>
      <c r="K35" s="187"/>
      <c r="L35" s="187"/>
      <c r="M35" s="188"/>
      <c r="N35" s="189"/>
      <c r="O35" s="120"/>
      <c r="P35" s="120"/>
      <c r="Q35" s="121"/>
      <c r="R35" s="121"/>
      <c r="S35" s="261"/>
      <c r="T35" s="122"/>
      <c r="U35" s="120"/>
      <c r="V35" s="123"/>
      <c r="W35" s="124">
        <f t="shared" si="8"/>
        <v>0</v>
      </c>
      <c r="X35" s="125">
        <v>0</v>
      </c>
      <c r="Y35" s="126">
        <f t="shared" si="44"/>
        <v>0</v>
      </c>
      <c r="Z35" s="123"/>
      <c r="AA35" s="140"/>
      <c r="AB35" s="124">
        <f t="shared" si="45"/>
        <v>0</v>
      </c>
      <c r="AC35" s="184"/>
      <c r="AD35" s="129">
        <f t="shared" si="47"/>
        <v>0</v>
      </c>
      <c r="AE35" s="130">
        <f t="shared" si="48"/>
        <v>0</v>
      </c>
      <c r="AF35" s="131"/>
      <c r="AG35" s="131"/>
      <c r="AH35" s="131"/>
      <c r="AI35" s="131"/>
      <c r="AJ35" s="131"/>
      <c r="AK35" s="131"/>
      <c r="AL35" s="123"/>
      <c r="AM35" s="124" cm="1">
        <f t="array" ref="AM35">IFERROR(ROUND(_xlfn.IFS($U35="Ａ重油",AL35*1,$U35="灯油",AL35*0.939,$U35="ＬＰガス",AL35*1.299,$U35="ＬＮＧ",AL35*1.56),1),0)</f>
        <v>0</v>
      </c>
      <c r="AN35" s="123"/>
      <c r="AO35" s="124" cm="1">
        <f t="array" ref="AO35">IFERROR(ROUND(_xlfn.IFS($U35="Ａ重油",AN35*1,$U35="灯油",AN35*0.939,$U35="ＬＰガス",AN35*1.299,$U35="ＬＮＧ",AN35*1.56),1),0)</f>
        <v>0</v>
      </c>
      <c r="AP35" s="123"/>
      <c r="AQ35" s="123"/>
      <c r="AR35" s="132"/>
      <c r="AS35" s="181"/>
      <c r="AT35" s="237"/>
      <c r="AU35" s="238"/>
      <c r="AV35" s="237"/>
      <c r="AW35" s="237"/>
      <c r="AX35" s="238"/>
      <c r="AY35" s="237"/>
      <c r="AZ35" s="238"/>
      <c r="BA35" s="237"/>
      <c r="BB35" s="237"/>
      <c r="BC35" s="238"/>
      <c r="BD35" s="238"/>
      <c r="BE35" s="237"/>
      <c r="BF35" s="237"/>
      <c r="BG35" s="238"/>
      <c r="BH35" s="254"/>
      <c r="BI35" s="133">
        <f t="shared" si="11"/>
        <v>0</v>
      </c>
      <c r="BJ35" s="134"/>
      <c r="BK35" s="135">
        <f t="shared" si="12"/>
        <v>0</v>
      </c>
      <c r="BL35" s="136">
        <f t="shared" si="13"/>
        <v>0</v>
      </c>
      <c r="BM35" s="136">
        <f>IF($Y35-SUMIF($BK$10:BL$10,BM$10,$BK35:BL35)&lt;ROUNDDOWN(BI35*BK35*1/2,0),$Y35-SUMIF($BK$10:BL$10,BM$10,$BK35:BL35),ROUNDDOWN(BI35*BK35*1/2,0))</f>
        <v>0</v>
      </c>
      <c r="BN35" s="136">
        <f t="shared" si="14"/>
        <v>0</v>
      </c>
      <c r="BO35" s="137">
        <f t="shared" si="15"/>
        <v>0</v>
      </c>
      <c r="BP35" s="134"/>
      <c r="BQ35" s="135">
        <f t="shared" si="16"/>
        <v>0</v>
      </c>
      <c r="BR35" s="136">
        <f t="shared" si="49"/>
        <v>0</v>
      </c>
      <c r="BS35" s="136">
        <f>IF($Y35-SUMIF($BK$10:BR$10,BS$10,$BK35:BR35)&lt;ROUNDDOWN(BO35*BQ35*1/2,0),$Y35-SUMIF($BK$10:BR$10,BS$10,$BK35:BR35),ROUNDDOWN(BO35*BQ35*1/2,0))</f>
        <v>0</v>
      </c>
      <c r="BT35" s="136">
        <f t="shared" si="18"/>
        <v>0</v>
      </c>
      <c r="BU35" s="137">
        <f t="shared" si="0"/>
        <v>0</v>
      </c>
      <c r="BV35" s="134"/>
      <c r="BW35" s="135">
        <f t="shared" si="19"/>
        <v>0</v>
      </c>
      <c r="BX35" s="136">
        <f t="shared" si="50"/>
        <v>0</v>
      </c>
      <c r="BY35" s="136">
        <f>IF($Y35-SUMIF($BK$10:BX$10,BY$10,$BK35:BX35)&lt;ROUNDDOWN(BU35*BW35*1/2,0),$Y35-SUMIF($BK$10:BX$10,BY$10,$BK35:BX35),ROUNDDOWN(BU35*BW35*1/2,0))</f>
        <v>0</v>
      </c>
      <c r="BZ35" s="136">
        <f t="shared" si="21"/>
        <v>0</v>
      </c>
      <c r="CA35" s="137">
        <f t="shared" si="1"/>
        <v>0</v>
      </c>
      <c r="CB35" s="134"/>
      <c r="CC35" s="135">
        <f t="shared" si="22"/>
        <v>0</v>
      </c>
      <c r="CD35" s="136">
        <f t="shared" si="51"/>
        <v>0</v>
      </c>
      <c r="CE35" s="136">
        <f>IF($Y35-SUMIF($BK$10:CD$10,CE$10,$BK35:CD35)&lt;ROUNDDOWN(CA35*CC35*1/2,0),$Y35-SUMIF($BK$10:CD$10,CE$10,$BK35:CD35),ROUNDDOWN(CA35*CC35*1/2,0))</f>
        <v>0</v>
      </c>
      <c r="CF35" s="136">
        <f t="shared" si="24"/>
        <v>0</v>
      </c>
      <c r="CG35" s="137">
        <f t="shared" si="2"/>
        <v>0</v>
      </c>
      <c r="CH35" s="134"/>
      <c r="CI35" s="135">
        <f t="shared" si="25"/>
        <v>0</v>
      </c>
      <c r="CJ35" s="136">
        <f t="shared" si="54"/>
        <v>0</v>
      </c>
      <c r="CK35" s="136">
        <f>IF($Y35-SUMIF($BK$10:CJ$10,CK$10,$BK35:CJ35)&lt;ROUNDDOWN(CG35*CI35*1/2,0),$Y35-SUMIF($BK$10:CJ$10,CK$10,$BK35:CJ35),ROUNDDOWN(CG35*CI35*1/2,0))</f>
        <v>0</v>
      </c>
      <c r="CL35" s="136">
        <f t="shared" si="27"/>
        <v>0</v>
      </c>
      <c r="CM35" s="138">
        <f t="shared" si="3"/>
        <v>0</v>
      </c>
      <c r="CN35" s="134"/>
      <c r="CO35" s="135">
        <f t="shared" si="28"/>
        <v>0</v>
      </c>
      <c r="CP35" s="136">
        <f t="shared" si="55"/>
        <v>0</v>
      </c>
      <c r="CQ35" s="136">
        <f>IF($Y35-SUMIF($BK$10:CP$10,CQ$10,$BK35:CP35)&lt;ROUNDDOWN(CM35*CO35*1/2,0),$Y35-SUMIF($BK$10:CP$10,CQ$10,$BK35:CP35),ROUNDDOWN(CM35*CO35*1/2,0))</f>
        <v>0</v>
      </c>
      <c r="CR35" s="136">
        <f t="shared" si="30"/>
        <v>0</v>
      </c>
      <c r="CS35" s="138">
        <f t="shared" si="4"/>
        <v>0</v>
      </c>
      <c r="CT35" s="134"/>
      <c r="CU35" s="135">
        <f t="shared" si="31"/>
        <v>0</v>
      </c>
      <c r="CV35" s="136">
        <f t="shared" si="56"/>
        <v>0</v>
      </c>
      <c r="CW35" s="136">
        <f>IF($Y35-SUMIF($BK$10:CV$10,CW$10,$BK35:CV35)&lt;ROUNDDOWN(CS35*CU35*1/2,0),$Y35-SUMIF($BK$10:CV$10,CW$10,$BK35:CV35),ROUNDDOWN(CS35*CU35*1/2,0))</f>
        <v>0</v>
      </c>
      <c r="CX35" s="136">
        <f t="shared" si="33"/>
        <v>0</v>
      </c>
      <c r="CY35" s="138">
        <f t="shared" si="5"/>
        <v>0</v>
      </c>
      <c r="CZ35" s="134"/>
      <c r="DA35" s="135">
        <f t="shared" si="34"/>
        <v>0</v>
      </c>
      <c r="DB35" s="136">
        <f t="shared" si="57"/>
        <v>0</v>
      </c>
      <c r="DC35" s="136">
        <f>IF($Y35-SUMIF($BK$10:DB$10,DC$10,$BK35:DB35)&lt;ROUNDDOWN(CY35*DA35*1/2,0),$Y35-SUMIF($BK$10:DB$10,DC$10,$BK35:DB35),ROUNDDOWN(CY35*DA35*1/2,0))</f>
        <v>0</v>
      </c>
      <c r="DD35" s="136">
        <f t="shared" si="36"/>
        <v>0</v>
      </c>
      <c r="DE35" s="138">
        <f t="shared" si="6"/>
        <v>0</v>
      </c>
      <c r="DF35" s="134"/>
      <c r="DG35" s="135">
        <f t="shared" si="37"/>
        <v>0</v>
      </c>
      <c r="DH35" s="136">
        <f t="shared" si="58"/>
        <v>0</v>
      </c>
      <c r="DI35" s="136">
        <f>IF($Y35-SUMIF($BK$10:DH$10,DI$10,$BK35:DH35)&lt;ROUNDDOWN(DE35*DG35*1/2,0),$Y35-SUMIF($BK$10:DH$10,DI$10,$BK35:DH35),ROUNDDOWN(DE35*DG35*1/2,0))</f>
        <v>0</v>
      </c>
      <c r="DJ35" s="136">
        <f t="shared" si="39"/>
        <v>0</v>
      </c>
      <c r="DK35" s="124">
        <f t="shared" si="52"/>
        <v>0</v>
      </c>
      <c r="DL35" s="124">
        <f t="shared" si="7"/>
        <v>0</v>
      </c>
      <c r="DM35" s="229">
        <f t="shared" si="46"/>
        <v>0</v>
      </c>
      <c r="DO35" s="102" t="str">
        <f t="shared" si="41"/>
        <v/>
      </c>
      <c r="DP35" s="88" t="str">
        <f t="shared" si="42"/>
        <v/>
      </c>
      <c r="DQ35" s="103" t="str">
        <f t="shared" si="53"/>
        <v/>
      </c>
    </row>
    <row r="36" spans="1:121" ht="26.25" customHeight="1">
      <c r="A36" s="110">
        <v>25</v>
      </c>
      <c r="B36" s="186"/>
      <c r="C36" s="186"/>
      <c r="D36" s="186"/>
      <c r="E36" s="186"/>
      <c r="F36" s="186"/>
      <c r="G36" s="186"/>
      <c r="H36" s="186"/>
      <c r="I36" s="187"/>
      <c r="J36" s="187"/>
      <c r="K36" s="187"/>
      <c r="L36" s="187"/>
      <c r="M36" s="188"/>
      <c r="N36" s="189"/>
      <c r="O36" s="120"/>
      <c r="P36" s="120"/>
      <c r="Q36" s="121"/>
      <c r="R36" s="121"/>
      <c r="S36" s="261"/>
      <c r="T36" s="122"/>
      <c r="U36" s="120"/>
      <c r="V36" s="123"/>
      <c r="W36" s="124">
        <f t="shared" si="8"/>
        <v>0</v>
      </c>
      <c r="X36" s="125">
        <v>0</v>
      </c>
      <c r="Y36" s="126">
        <f t="shared" si="44"/>
        <v>0</v>
      </c>
      <c r="Z36" s="123"/>
      <c r="AA36" s="140"/>
      <c r="AB36" s="124">
        <f t="shared" si="45"/>
        <v>0</v>
      </c>
      <c r="AC36" s="184"/>
      <c r="AD36" s="129">
        <f t="shared" si="47"/>
        <v>0</v>
      </c>
      <c r="AE36" s="130">
        <f t="shared" si="48"/>
        <v>0</v>
      </c>
      <c r="AF36" s="131"/>
      <c r="AG36" s="131"/>
      <c r="AH36" s="131"/>
      <c r="AI36" s="131"/>
      <c r="AJ36" s="131"/>
      <c r="AK36" s="131"/>
      <c r="AL36" s="123"/>
      <c r="AM36" s="124" cm="1">
        <f t="array" ref="AM36">IFERROR(ROUND(_xlfn.IFS($U36="Ａ重油",AL36*1,$U36="灯油",AL36*0.939,$U36="ＬＰガス",AL36*1.299,$U36="ＬＮＧ",AL36*1.56),1),0)</f>
        <v>0</v>
      </c>
      <c r="AN36" s="123"/>
      <c r="AO36" s="124" cm="1">
        <f t="array" ref="AO36">IFERROR(ROUND(_xlfn.IFS($U36="Ａ重油",AN36*1,$U36="灯油",AN36*0.939,$U36="ＬＰガス",AN36*1.299,$U36="ＬＮＧ",AN36*1.56),1),0)</f>
        <v>0</v>
      </c>
      <c r="AP36" s="123"/>
      <c r="AQ36" s="123"/>
      <c r="AR36" s="132"/>
      <c r="AS36" s="181"/>
      <c r="AT36" s="233"/>
      <c r="AU36" s="234"/>
      <c r="AV36" s="235"/>
      <c r="AW36" s="235"/>
      <c r="AX36" s="236"/>
      <c r="AY36" s="233"/>
      <c r="AZ36" s="234"/>
      <c r="BA36" s="235"/>
      <c r="BB36" s="235"/>
      <c r="BC36" s="236"/>
      <c r="BD36" s="236"/>
      <c r="BE36" s="235"/>
      <c r="BF36" s="235"/>
      <c r="BG36" s="236"/>
      <c r="BH36" s="254"/>
      <c r="BI36" s="133">
        <f t="shared" si="11"/>
        <v>0</v>
      </c>
      <c r="BJ36" s="134"/>
      <c r="BK36" s="135">
        <f t="shared" si="12"/>
        <v>0</v>
      </c>
      <c r="BL36" s="136">
        <f t="shared" si="13"/>
        <v>0</v>
      </c>
      <c r="BM36" s="136">
        <f>IF($Y36-SUMIF($BK$10:BL$10,BM$10,$BK36:BL36)&lt;ROUNDDOWN(BI36*BK36*1/2,0),$Y36-SUMIF($BK$10:BL$10,BM$10,$BK36:BL36),ROUNDDOWN(BI36*BK36*1/2,0))</f>
        <v>0</v>
      </c>
      <c r="BN36" s="136">
        <f t="shared" si="14"/>
        <v>0</v>
      </c>
      <c r="BO36" s="137">
        <f t="shared" si="15"/>
        <v>0</v>
      </c>
      <c r="BP36" s="134"/>
      <c r="BQ36" s="135">
        <f t="shared" si="16"/>
        <v>0</v>
      </c>
      <c r="BR36" s="136">
        <f t="shared" si="49"/>
        <v>0</v>
      </c>
      <c r="BS36" s="136">
        <f>IF($Y36-SUMIF($BK$10:BR$10,BS$10,$BK36:BR36)&lt;ROUNDDOWN(BO36*BQ36*1/2,0),$Y36-SUMIF($BK$10:BR$10,BS$10,$BK36:BR36),ROUNDDOWN(BO36*BQ36*1/2,0))</f>
        <v>0</v>
      </c>
      <c r="BT36" s="136">
        <f t="shared" si="18"/>
        <v>0</v>
      </c>
      <c r="BU36" s="137">
        <f t="shared" si="0"/>
        <v>0</v>
      </c>
      <c r="BV36" s="134"/>
      <c r="BW36" s="135">
        <f t="shared" si="19"/>
        <v>0</v>
      </c>
      <c r="BX36" s="136">
        <f t="shared" si="50"/>
        <v>0</v>
      </c>
      <c r="BY36" s="136">
        <f>IF($Y36-SUMIF($BK$10:BX$10,BY$10,$BK36:BX36)&lt;ROUNDDOWN(BU36*BW36*1/2,0),$Y36-SUMIF($BK$10:BX$10,BY$10,$BK36:BX36),ROUNDDOWN(BU36*BW36*1/2,0))</f>
        <v>0</v>
      </c>
      <c r="BZ36" s="136">
        <f t="shared" si="21"/>
        <v>0</v>
      </c>
      <c r="CA36" s="137">
        <f t="shared" si="1"/>
        <v>0</v>
      </c>
      <c r="CB36" s="134"/>
      <c r="CC36" s="135">
        <f t="shared" si="22"/>
        <v>0</v>
      </c>
      <c r="CD36" s="136">
        <f t="shared" si="51"/>
        <v>0</v>
      </c>
      <c r="CE36" s="136">
        <f>IF($Y36-SUMIF($BK$10:CD$10,CE$10,$BK36:CD36)&lt;ROUNDDOWN(CA36*CC36*1/2,0),$Y36-SUMIF($BK$10:CD$10,CE$10,$BK36:CD36),ROUNDDOWN(CA36*CC36*1/2,0))</f>
        <v>0</v>
      </c>
      <c r="CF36" s="136">
        <f t="shared" si="24"/>
        <v>0</v>
      </c>
      <c r="CG36" s="137">
        <f t="shared" si="2"/>
        <v>0</v>
      </c>
      <c r="CH36" s="134"/>
      <c r="CI36" s="135">
        <f t="shared" si="25"/>
        <v>0</v>
      </c>
      <c r="CJ36" s="136">
        <f t="shared" si="54"/>
        <v>0</v>
      </c>
      <c r="CK36" s="136">
        <f>IF($Y36-SUMIF($BK$10:CJ$10,CK$10,$BK36:CJ36)&lt;ROUNDDOWN(CG36*CI36*1/2,0),$Y36-SUMIF($BK$10:CJ$10,CK$10,$BK36:CJ36),ROUNDDOWN(CG36*CI36*1/2,0))</f>
        <v>0</v>
      </c>
      <c r="CL36" s="136">
        <f t="shared" si="27"/>
        <v>0</v>
      </c>
      <c r="CM36" s="138">
        <f t="shared" si="3"/>
        <v>0</v>
      </c>
      <c r="CN36" s="134"/>
      <c r="CO36" s="135">
        <f t="shared" si="28"/>
        <v>0</v>
      </c>
      <c r="CP36" s="136">
        <f t="shared" si="55"/>
        <v>0</v>
      </c>
      <c r="CQ36" s="136">
        <f>IF($Y36-SUMIF($BK$10:CP$10,CQ$10,$BK36:CP36)&lt;ROUNDDOWN(CM36*CO36*1/2,0),$Y36-SUMIF($BK$10:CP$10,CQ$10,$BK36:CP36),ROUNDDOWN(CM36*CO36*1/2,0))</f>
        <v>0</v>
      </c>
      <c r="CR36" s="136">
        <f t="shared" si="30"/>
        <v>0</v>
      </c>
      <c r="CS36" s="138">
        <f t="shared" si="4"/>
        <v>0</v>
      </c>
      <c r="CT36" s="134"/>
      <c r="CU36" s="135">
        <f t="shared" si="31"/>
        <v>0</v>
      </c>
      <c r="CV36" s="136">
        <f t="shared" si="56"/>
        <v>0</v>
      </c>
      <c r="CW36" s="136">
        <f>IF($Y36-SUMIF($BK$10:CV$10,CW$10,$BK36:CV36)&lt;ROUNDDOWN(CS36*CU36*1/2,0),$Y36-SUMIF($BK$10:CV$10,CW$10,$BK36:CV36),ROUNDDOWN(CS36*CU36*1/2,0))</f>
        <v>0</v>
      </c>
      <c r="CX36" s="136">
        <f t="shared" si="33"/>
        <v>0</v>
      </c>
      <c r="CY36" s="138">
        <f t="shared" si="5"/>
        <v>0</v>
      </c>
      <c r="CZ36" s="134"/>
      <c r="DA36" s="135">
        <f t="shared" si="34"/>
        <v>0</v>
      </c>
      <c r="DB36" s="136">
        <f t="shared" si="57"/>
        <v>0</v>
      </c>
      <c r="DC36" s="136">
        <f>IF($Y36-SUMIF($BK$10:DB$10,DC$10,$BK36:DB36)&lt;ROUNDDOWN(CY36*DA36*1/2,0),$Y36-SUMIF($BK$10:DB$10,DC$10,$BK36:DB36),ROUNDDOWN(CY36*DA36*1/2,0))</f>
        <v>0</v>
      </c>
      <c r="DD36" s="136">
        <f t="shared" si="36"/>
        <v>0</v>
      </c>
      <c r="DE36" s="138">
        <f t="shared" si="6"/>
        <v>0</v>
      </c>
      <c r="DF36" s="134"/>
      <c r="DG36" s="135">
        <f t="shared" si="37"/>
        <v>0</v>
      </c>
      <c r="DH36" s="136">
        <f t="shared" si="58"/>
        <v>0</v>
      </c>
      <c r="DI36" s="136">
        <f>IF($Y36-SUMIF($BK$10:DH$10,DI$10,$BK36:DH36)&lt;ROUNDDOWN(DE36*DG36*1/2,0),$Y36-SUMIF($BK$10:DH$10,DI$10,$BK36:DH36),ROUNDDOWN(DE36*DG36*1/2,0))</f>
        <v>0</v>
      </c>
      <c r="DJ36" s="136">
        <f t="shared" si="39"/>
        <v>0</v>
      </c>
      <c r="DK36" s="124">
        <f t="shared" si="52"/>
        <v>0</v>
      </c>
      <c r="DL36" s="124">
        <f t="shared" si="7"/>
        <v>0</v>
      </c>
      <c r="DM36" s="229">
        <f t="shared" si="46"/>
        <v>0</v>
      </c>
      <c r="DO36" s="102" t="str">
        <f t="shared" si="41"/>
        <v/>
      </c>
      <c r="DP36" s="88" t="str">
        <f t="shared" si="42"/>
        <v/>
      </c>
      <c r="DQ36" s="103" t="str">
        <f t="shared" si="53"/>
        <v/>
      </c>
    </row>
    <row r="37" spans="1:121" ht="26.25" customHeight="1">
      <c r="A37" s="110">
        <v>26</v>
      </c>
      <c r="B37" s="186"/>
      <c r="C37" s="186"/>
      <c r="D37" s="186"/>
      <c r="E37" s="186"/>
      <c r="F37" s="186"/>
      <c r="G37" s="186"/>
      <c r="H37" s="186"/>
      <c r="I37" s="187"/>
      <c r="J37" s="187"/>
      <c r="K37" s="187"/>
      <c r="L37" s="187"/>
      <c r="M37" s="188"/>
      <c r="N37" s="189"/>
      <c r="O37" s="120"/>
      <c r="P37" s="120"/>
      <c r="Q37" s="121"/>
      <c r="R37" s="121"/>
      <c r="S37" s="261"/>
      <c r="T37" s="122"/>
      <c r="U37" s="120"/>
      <c r="V37" s="123"/>
      <c r="W37" s="124">
        <f t="shared" si="8"/>
        <v>0</v>
      </c>
      <c r="X37" s="125">
        <v>0</v>
      </c>
      <c r="Y37" s="126">
        <f t="shared" si="44"/>
        <v>0</v>
      </c>
      <c r="Z37" s="123"/>
      <c r="AA37" s="140"/>
      <c r="AB37" s="124">
        <f t="shared" si="45"/>
        <v>0</v>
      </c>
      <c r="AC37" s="184"/>
      <c r="AD37" s="129">
        <f t="shared" si="47"/>
        <v>0</v>
      </c>
      <c r="AE37" s="130">
        <f t="shared" si="48"/>
        <v>0</v>
      </c>
      <c r="AF37" s="131"/>
      <c r="AG37" s="131"/>
      <c r="AH37" s="131"/>
      <c r="AI37" s="131"/>
      <c r="AJ37" s="131"/>
      <c r="AK37" s="131"/>
      <c r="AL37" s="123"/>
      <c r="AM37" s="124" cm="1">
        <f t="array" ref="AM37">IFERROR(ROUND(_xlfn.IFS($U37="Ａ重油",AL37*1,$U37="灯油",AL37*0.939,$U37="ＬＰガス",AL37*1.299,$U37="ＬＮＧ",AL37*1.56),1),0)</f>
        <v>0</v>
      </c>
      <c r="AN37" s="123"/>
      <c r="AO37" s="124" cm="1">
        <f t="array" ref="AO37">IFERROR(ROUND(_xlfn.IFS($U37="Ａ重油",AN37*1,$U37="灯油",AN37*0.939,$U37="ＬＰガス",AN37*1.299,$U37="ＬＮＧ",AN37*1.56),1),0)</f>
        <v>0</v>
      </c>
      <c r="AP37" s="123"/>
      <c r="AQ37" s="123"/>
      <c r="AR37" s="132"/>
      <c r="AS37" s="181"/>
      <c r="AT37" s="237"/>
      <c r="AU37" s="238"/>
      <c r="AV37" s="237"/>
      <c r="AW37" s="237"/>
      <c r="AX37" s="238"/>
      <c r="AY37" s="237"/>
      <c r="AZ37" s="238"/>
      <c r="BA37" s="237"/>
      <c r="BB37" s="237"/>
      <c r="BC37" s="238"/>
      <c r="BD37" s="238"/>
      <c r="BE37" s="237"/>
      <c r="BF37" s="237"/>
      <c r="BG37" s="238"/>
      <c r="BH37" s="254"/>
      <c r="BI37" s="133">
        <f t="shared" si="11"/>
        <v>0</v>
      </c>
      <c r="BJ37" s="134"/>
      <c r="BK37" s="135">
        <f t="shared" si="12"/>
        <v>0</v>
      </c>
      <c r="BL37" s="136">
        <f t="shared" si="13"/>
        <v>0</v>
      </c>
      <c r="BM37" s="136">
        <f>IF($Y37-SUMIF($BK$10:BL$10,BM$10,$BK37:BL37)&lt;ROUNDDOWN(BI37*BK37*1/2,0),$Y37-SUMIF($BK$10:BL$10,BM$10,$BK37:BL37),ROUNDDOWN(BI37*BK37*1/2,0))</f>
        <v>0</v>
      </c>
      <c r="BN37" s="136">
        <f t="shared" si="14"/>
        <v>0</v>
      </c>
      <c r="BO37" s="137">
        <f t="shared" si="15"/>
        <v>0</v>
      </c>
      <c r="BP37" s="134"/>
      <c r="BQ37" s="135">
        <f t="shared" si="16"/>
        <v>0</v>
      </c>
      <c r="BR37" s="136">
        <f t="shared" si="49"/>
        <v>0</v>
      </c>
      <c r="BS37" s="136">
        <f>IF($Y37-SUMIF($BK$10:BR$10,BS$10,$BK37:BR37)&lt;ROUNDDOWN(BO37*BQ37*1/2,0),$Y37-SUMIF($BK$10:BR$10,BS$10,$BK37:BR37),ROUNDDOWN(BO37*BQ37*1/2,0))</f>
        <v>0</v>
      </c>
      <c r="BT37" s="136">
        <f t="shared" si="18"/>
        <v>0</v>
      </c>
      <c r="BU37" s="137">
        <f t="shared" si="0"/>
        <v>0</v>
      </c>
      <c r="BV37" s="134"/>
      <c r="BW37" s="135">
        <f t="shared" si="19"/>
        <v>0</v>
      </c>
      <c r="BX37" s="136">
        <f t="shared" si="50"/>
        <v>0</v>
      </c>
      <c r="BY37" s="136">
        <f>IF($Y37-SUMIF($BK$10:BX$10,BY$10,$BK37:BX37)&lt;ROUNDDOWN(BU37*BW37*1/2,0),$Y37-SUMIF($BK$10:BX$10,BY$10,$BK37:BX37),ROUNDDOWN(BU37*BW37*1/2,0))</f>
        <v>0</v>
      </c>
      <c r="BZ37" s="136">
        <f t="shared" si="21"/>
        <v>0</v>
      </c>
      <c r="CA37" s="137">
        <f t="shared" si="1"/>
        <v>0</v>
      </c>
      <c r="CB37" s="134"/>
      <c r="CC37" s="135">
        <f t="shared" si="22"/>
        <v>0</v>
      </c>
      <c r="CD37" s="136">
        <f t="shared" si="51"/>
        <v>0</v>
      </c>
      <c r="CE37" s="136">
        <f>IF($Y37-SUMIF($BK$10:CD$10,CE$10,$BK37:CD37)&lt;ROUNDDOWN(CA37*CC37*1/2,0),$Y37-SUMIF($BK$10:CD$10,CE$10,$BK37:CD37),ROUNDDOWN(CA37*CC37*1/2,0))</f>
        <v>0</v>
      </c>
      <c r="CF37" s="136">
        <f t="shared" si="24"/>
        <v>0</v>
      </c>
      <c r="CG37" s="137">
        <f t="shared" si="2"/>
        <v>0</v>
      </c>
      <c r="CH37" s="134"/>
      <c r="CI37" s="135">
        <f t="shared" si="25"/>
        <v>0</v>
      </c>
      <c r="CJ37" s="136">
        <f t="shared" si="54"/>
        <v>0</v>
      </c>
      <c r="CK37" s="136">
        <f>IF($Y37-SUMIF($BK$10:CJ$10,CK$10,$BK37:CJ37)&lt;ROUNDDOWN(CG37*CI37*1/2,0),$Y37-SUMIF($BK$10:CJ$10,CK$10,$BK37:CJ37),ROUNDDOWN(CG37*CI37*1/2,0))</f>
        <v>0</v>
      </c>
      <c r="CL37" s="136">
        <f t="shared" si="27"/>
        <v>0</v>
      </c>
      <c r="CM37" s="138">
        <f t="shared" si="3"/>
        <v>0</v>
      </c>
      <c r="CN37" s="134"/>
      <c r="CO37" s="135">
        <f t="shared" si="28"/>
        <v>0</v>
      </c>
      <c r="CP37" s="136">
        <f t="shared" si="55"/>
        <v>0</v>
      </c>
      <c r="CQ37" s="136">
        <f>IF($Y37-SUMIF($BK$10:CP$10,CQ$10,$BK37:CP37)&lt;ROUNDDOWN(CM37*CO37*1/2,0),$Y37-SUMIF($BK$10:CP$10,CQ$10,$BK37:CP37),ROUNDDOWN(CM37*CO37*1/2,0))</f>
        <v>0</v>
      </c>
      <c r="CR37" s="136">
        <f t="shared" si="30"/>
        <v>0</v>
      </c>
      <c r="CS37" s="138">
        <f t="shared" si="4"/>
        <v>0</v>
      </c>
      <c r="CT37" s="134"/>
      <c r="CU37" s="135">
        <f t="shared" si="31"/>
        <v>0</v>
      </c>
      <c r="CV37" s="136">
        <f t="shared" si="56"/>
        <v>0</v>
      </c>
      <c r="CW37" s="136">
        <f>IF($Y37-SUMIF($BK$10:CV$10,CW$10,$BK37:CV37)&lt;ROUNDDOWN(CS37*CU37*1/2,0),$Y37-SUMIF($BK$10:CV$10,CW$10,$BK37:CV37),ROUNDDOWN(CS37*CU37*1/2,0))</f>
        <v>0</v>
      </c>
      <c r="CX37" s="136">
        <f t="shared" si="33"/>
        <v>0</v>
      </c>
      <c r="CY37" s="138">
        <f t="shared" si="5"/>
        <v>0</v>
      </c>
      <c r="CZ37" s="134"/>
      <c r="DA37" s="135">
        <f t="shared" si="34"/>
        <v>0</v>
      </c>
      <c r="DB37" s="136">
        <f t="shared" si="57"/>
        <v>0</v>
      </c>
      <c r="DC37" s="136">
        <f>IF($Y37-SUMIF($BK$10:DB$10,DC$10,$BK37:DB37)&lt;ROUNDDOWN(CY37*DA37*1/2,0),$Y37-SUMIF($BK$10:DB$10,DC$10,$BK37:DB37),ROUNDDOWN(CY37*DA37*1/2,0))</f>
        <v>0</v>
      </c>
      <c r="DD37" s="136">
        <f t="shared" si="36"/>
        <v>0</v>
      </c>
      <c r="DE37" s="138">
        <f t="shared" si="6"/>
        <v>0</v>
      </c>
      <c r="DF37" s="134"/>
      <c r="DG37" s="135">
        <f t="shared" si="37"/>
        <v>0</v>
      </c>
      <c r="DH37" s="136">
        <f t="shared" si="58"/>
        <v>0</v>
      </c>
      <c r="DI37" s="136">
        <f>IF($Y37-SUMIF($BK$10:DH$10,DI$10,$BK37:DH37)&lt;ROUNDDOWN(DE37*DG37*1/2,0),$Y37-SUMIF($BK$10:DH$10,DI$10,$BK37:DH37),ROUNDDOWN(DE37*DG37*1/2,0))</f>
        <v>0</v>
      </c>
      <c r="DJ37" s="136">
        <f t="shared" si="39"/>
        <v>0</v>
      </c>
      <c r="DK37" s="124">
        <f t="shared" si="52"/>
        <v>0</v>
      </c>
      <c r="DL37" s="124">
        <f t="shared" si="7"/>
        <v>0</v>
      </c>
      <c r="DM37" s="229">
        <f t="shared" si="46"/>
        <v>0</v>
      </c>
      <c r="DO37" s="102" t="str">
        <f t="shared" si="41"/>
        <v/>
      </c>
      <c r="DP37" s="88" t="str">
        <f t="shared" si="42"/>
        <v/>
      </c>
      <c r="DQ37" s="103" t="str">
        <f t="shared" si="53"/>
        <v/>
      </c>
    </row>
    <row r="38" spans="1:121" ht="26.25" customHeight="1">
      <c r="A38" s="110">
        <v>27</v>
      </c>
      <c r="B38" s="186"/>
      <c r="C38" s="186"/>
      <c r="D38" s="186"/>
      <c r="E38" s="186"/>
      <c r="F38" s="186"/>
      <c r="G38" s="186"/>
      <c r="H38" s="186"/>
      <c r="I38" s="187"/>
      <c r="J38" s="187"/>
      <c r="K38" s="187"/>
      <c r="L38" s="187"/>
      <c r="M38" s="188"/>
      <c r="N38" s="189"/>
      <c r="O38" s="120"/>
      <c r="P38" s="120"/>
      <c r="Q38" s="121"/>
      <c r="R38" s="121"/>
      <c r="S38" s="261"/>
      <c r="T38" s="122"/>
      <c r="U38" s="120"/>
      <c r="V38" s="123"/>
      <c r="W38" s="124">
        <f t="shared" si="8"/>
        <v>0</v>
      </c>
      <c r="X38" s="125">
        <v>0</v>
      </c>
      <c r="Y38" s="126">
        <f t="shared" si="44"/>
        <v>0</v>
      </c>
      <c r="Z38" s="123"/>
      <c r="AA38" s="140"/>
      <c r="AB38" s="124">
        <f t="shared" si="45"/>
        <v>0</v>
      </c>
      <c r="AC38" s="184"/>
      <c r="AD38" s="129">
        <f t="shared" si="47"/>
        <v>0</v>
      </c>
      <c r="AE38" s="130">
        <f t="shared" si="48"/>
        <v>0</v>
      </c>
      <c r="AF38" s="131"/>
      <c r="AG38" s="131"/>
      <c r="AH38" s="131"/>
      <c r="AI38" s="131"/>
      <c r="AJ38" s="131"/>
      <c r="AK38" s="131"/>
      <c r="AL38" s="123"/>
      <c r="AM38" s="124" cm="1">
        <f t="array" ref="AM38">IFERROR(ROUND(_xlfn.IFS($U38="Ａ重油",AL38*1,$U38="灯油",AL38*0.939,$U38="ＬＰガス",AL38*1.299,$U38="ＬＮＧ",AL38*1.56),1),0)</f>
        <v>0</v>
      </c>
      <c r="AN38" s="123"/>
      <c r="AO38" s="124" cm="1">
        <f t="array" ref="AO38">IFERROR(ROUND(_xlfn.IFS($U38="Ａ重油",AN38*1,$U38="灯油",AN38*0.939,$U38="ＬＰガス",AN38*1.299,$U38="ＬＮＧ",AN38*1.56),1),0)</f>
        <v>0</v>
      </c>
      <c r="AP38" s="123"/>
      <c r="AQ38" s="123"/>
      <c r="AR38" s="132"/>
      <c r="AS38" s="181"/>
      <c r="AT38" s="233"/>
      <c r="AU38" s="234"/>
      <c r="AV38" s="235"/>
      <c r="AW38" s="235"/>
      <c r="AX38" s="236"/>
      <c r="AY38" s="233"/>
      <c r="AZ38" s="234"/>
      <c r="BA38" s="235"/>
      <c r="BB38" s="235"/>
      <c r="BC38" s="236"/>
      <c r="BD38" s="236"/>
      <c r="BE38" s="235"/>
      <c r="BF38" s="235"/>
      <c r="BG38" s="236"/>
      <c r="BH38" s="254"/>
      <c r="BI38" s="133">
        <f t="shared" si="11"/>
        <v>0</v>
      </c>
      <c r="BJ38" s="134"/>
      <c r="BK38" s="135">
        <f t="shared" si="12"/>
        <v>0</v>
      </c>
      <c r="BL38" s="136">
        <f t="shared" si="13"/>
        <v>0</v>
      </c>
      <c r="BM38" s="136">
        <f>IF($Y38-SUMIF($BK$10:BL$10,BM$10,$BK38:BL38)&lt;ROUNDDOWN(BI38*BK38*1/2,0),$Y38-SUMIF($BK$10:BL$10,BM$10,$BK38:BL38),ROUNDDOWN(BI38*BK38*1/2,0))</f>
        <v>0</v>
      </c>
      <c r="BN38" s="136">
        <f t="shared" si="14"/>
        <v>0</v>
      </c>
      <c r="BO38" s="137">
        <f t="shared" si="15"/>
        <v>0</v>
      </c>
      <c r="BP38" s="134"/>
      <c r="BQ38" s="135">
        <f t="shared" si="16"/>
        <v>0</v>
      </c>
      <c r="BR38" s="136">
        <f t="shared" si="49"/>
        <v>0</v>
      </c>
      <c r="BS38" s="136">
        <f>IF($Y38-SUMIF($BK$10:BR$10,BS$10,$BK38:BR38)&lt;ROUNDDOWN(BO38*BQ38*1/2,0),$Y38-SUMIF($BK$10:BR$10,BS$10,$BK38:BR38),ROUNDDOWN(BO38*BQ38*1/2,0))</f>
        <v>0</v>
      </c>
      <c r="BT38" s="136">
        <f t="shared" si="18"/>
        <v>0</v>
      </c>
      <c r="BU38" s="137">
        <f t="shared" si="0"/>
        <v>0</v>
      </c>
      <c r="BV38" s="134"/>
      <c r="BW38" s="135">
        <f t="shared" si="19"/>
        <v>0</v>
      </c>
      <c r="BX38" s="136">
        <f t="shared" si="50"/>
        <v>0</v>
      </c>
      <c r="BY38" s="136">
        <f>IF($Y38-SUMIF($BK$10:BX$10,BY$10,$BK38:BX38)&lt;ROUNDDOWN(BU38*BW38*1/2,0),$Y38-SUMIF($BK$10:BX$10,BY$10,$BK38:BX38),ROUNDDOWN(BU38*BW38*1/2,0))</f>
        <v>0</v>
      </c>
      <c r="BZ38" s="136">
        <f t="shared" si="21"/>
        <v>0</v>
      </c>
      <c r="CA38" s="137">
        <f t="shared" si="1"/>
        <v>0</v>
      </c>
      <c r="CB38" s="134"/>
      <c r="CC38" s="135">
        <f t="shared" si="22"/>
        <v>0</v>
      </c>
      <c r="CD38" s="136">
        <f t="shared" si="51"/>
        <v>0</v>
      </c>
      <c r="CE38" s="136">
        <f>IF($Y38-SUMIF($BK$10:CD$10,CE$10,$BK38:CD38)&lt;ROUNDDOWN(CA38*CC38*1/2,0),$Y38-SUMIF($BK$10:CD$10,CE$10,$BK38:CD38),ROUNDDOWN(CA38*CC38*1/2,0))</f>
        <v>0</v>
      </c>
      <c r="CF38" s="136">
        <f t="shared" si="24"/>
        <v>0</v>
      </c>
      <c r="CG38" s="137">
        <f t="shared" si="2"/>
        <v>0</v>
      </c>
      <c r="CH38" s="134"/>
      <c r="CI38" s="135">
        <f t="shared" si="25"/>
        <v>0</v>
      </c>
      <c r="CJ38" s="136">
        <f t="shared" si="54"/>
        <v>0</v>
      </c>
      <c r="CK38" s="136">
        <f>IF($Y38-SUMIF($BK$10:CJ$10,CK$10,$BK38:CJ38)&lt;ROUNDDOWN(CG38*CI38*1/2,0),$Y38-SUMIF($BK$10:CJ$10,CK$10,$BK38:CJ38),ROUNDDOWN(CG38*CI38*1/2,0))</f>
        <v>0</v>
      </c>
      <c r="CL38" s="136">
        <f t="shared" si="27"/>
        <v>0</v>
      </c>
      <c r="CM38" s="138">
        <f t="shared" si="3"/>
        <v>0</v>
      </c>
      <c r="CN38" s="134"/>
      <c r="CO38" s="135">
        <f t="shared" si="28"/>
        <v>0</v>
      </c>
      <c r="CP38" s="136">
        <f t="shared" si="55"/>
        <v>0</v>
      </c>
      <c r="CQ38" s="136">
        <f>IF($Y38-SUMIF($BK$10:CP$10,CQ$10,$BK38:CP38)&lt;ROUNDDOWN(CM38*CO38*1/2,0),$Y38-SUMIF($BK$10:CP$10,CQ$10,$BK38:CP38),ROUNDDOWN(CM38*CO38*1/2,0))</f>
        <v>0</v>
      </c>
      <c r="CR38" s="136">
        <f t="shared" si="30"/>
        <v>0</v>
      </c>
      <c r="CS38" s="138">
        <f t="shared" si="4"/>
        <v>0</v>
      </c>
      <c r="CT38" s="134"/>
      <c r="CU38" s="135">
        <f t="shared" si="31"/>
        <v>0</v>
      </c>
      <c r="CV38" s="136">
        <f t="shared" si="56"/>
        <v>0</v>
      </c>
      <c r="CW38" s="136">
        <f>IF($Y38-SUMIF($BK$10:CV$10,CW$10,$BK38:CV38)&lt;ROUNDDOWN(CS38*CU38*1/2,0),$Y38-SUMIF($BK$10:CV$10,CW$10,$BK38:CV38),ROUNDDOWN(CS38*CU38*1/2,0))</f>
        <v>0</v>
      </c>
      <c r="CX38" s="136">
        <f t="shared" si="33"/>
        <v>0</v>
      </c>
      <c r="CY38" s="138">
        <f t="shared" si="5"/>
        <v>0</v>
      </c>
      <c r="CZ38" s="134"/>
      <c r="DA38" s="135">
        <f t="shared" si="34"/>
        <v>0</v>
      </c>
      <c r="DB38" s="136">
        <f t="shared" si="57"/>
        <v>0</v>
      </c>
      <c r="DC38" s="136">
        <f>IF($Y38-SUMIF($BK$10:DB$10,DC$10,$BK38:DB38)&lt;ROUNDDOWN(CY38*DA38*1/2,0),$Y38-SUMIF($BK$10:DB$10,DC$10,$BK38:DB38),ROUNDDOWN(CY38*DA38*1/2,0))</f>
        <v>0</v>
      </c>
      <c r="DD38" s="136">
        <f t="shared" si="36"/>
        <v>0</v>
      </c>
      <c r="DE38" s="138">
        <f t="shared" si="6"/>
        <v>0</v>
      </c>
      <c r="DF38" s="134"/>
      <c r="DG38" s="135">
        <f t="shared" si="37"/>
        <v>0</v>
      </c>
      <c r="DH38" s="136">
        <f t="shared" si="58"/>
        <v>0</v>
      </c>
      <c r="DI38" s="136">
        <f>IF($Y38-SUMIF($BK$10:DH$10,DI$10,$BK38:DH38)&lt;ROUNDDOWN(DE38*DG38*1/2,0),$Y38-SUMIF($BK$10:DH$10,DI$10,$BK38:DH38),ROUNDDOWN(DE38*DG38*1/2,0))</f>
        <v>0</v>
      </c>
      <c r="DJ38" s="136">
        <f t="shared" si="39"/>
        <v>0</v>
      </c>
      <c r="DK38" s="124">
        <f t="shared" si="52"/>
        <v>0</v>
      </c>
      <c r="DL38" s="124">
        <f t="shared" si="7"/>
        <v>0</v>
      </c>
      <c r="DM38" s="229">
        <f t="shared" si="46"/>
        <v>0</v>
      </c>
      <c r="DO38" s="102" t="str">
        <f t="shared" si="41"/>
        <v/>
      </c>
      <c r="DP38" s="88" t="str">
        <f t="shared" si="42"/>
        <v/>
      </c>
      <c r="DQ38" s="103" t="str">
        <f t="shared" si="53"/>
        <v/>
      </c>
    </row>
    <row r="39" spans="1:121" ht="26.25" customHeight="1">
      <c r="A39" s="110">
        <v>28</v>
      </c>
      <c r="B39" s="186"/>
      <c r="C39" s="186"/>
      <c r="D39" s="186"/>
      <c r="E39" s="186"/>
      <c r="F39" s="186"/>
      <c r="G39" s="186"/>
      <c r="H39" s="186"/>
      <c r="I39" s="187"/>
      <c r="J39" s="187"/>
      <c r="K39" s="187"/>
      <c r="L39" s="187"/>
      <c r="M39" s="188"/>
      <c r="N39" s="189"/>
      <c r="O39" s="120"/>
      <c r="P39" s="120"/>
      <c r="Q39" s="121"/>
      <c r="R39" s="121"/>
      <c r="S39" s="261"/>
      <c r="T39" s="122"/>
      <c r="U39" s="120"/>
      <c r="V39" s="123"/>
      <c r="W39" s="124">
        <f t="shared" si="8"/>
        <v>0</v>
      </c>
      <c r="X39" s="125">
        <v>0</v>
      </c>
      <c r="Y39" s="126">
        <f t="shared" si="44"/>
        <v>0</v>
      </c>
      <c r="Z39" s="123"/>
      <c r="AA39" s="140"/>
      <c r="AB39" s="124">
        <f t="shared" si="45"/>
        <v>0</v>
      </c>
      <c r="AC39" s="184"/>
      <c r="AD39" s="129">
        <f t="shared" si="47"/>
        <v>0</v>
      </c>
      <c r="AE39" s="130">
        <f t="shared" si="48"/>
        <v>0</v>
      </c>
      <c r="AF39" s="131"/>
      <c r="AG39" s="131"/>
      <c r="AH39" s="131"/>
      <c r="AI39" s="131"/>
      <c r="AJ39" s="131"/>
      <c r="AK39" s="131"/>
      <c r="AL39" s="123"/>
      <c r="AM39" s="124" cm="1">
        <f t="array" ref="AM39">IFERROR(ROUND(_xlfn.IFS($U39="Ａ重油",AL39*1,$U39="灯油",AL39*0.939,$U39="ＬＰガス",AL39*1.299,$U39="ＬＮＧ",AL39*1.56),1),0)</f>
        <v>0</v>
      </c>
      <c r="AN39" s="123"/>
      <c r="AO39" s="124" cm="1">
        <f t="array" ref="AO39">IFERROR(ROUND(_xlfn.IFS($U39="Ａ重油",AN39*1,$U39="灯油",AN39*0.939,$U39="ＬＰガス",AN39*1.299,$U39="ＬＮＧ",AN39*1.56),1),0)</f>
        <v>0</v>
      </c>
      <c r="AP39" s="123"/>
      <c r="AQ39" s="123"/>
      <c r="AR39" s="132"/>
      <c r="AS39" s="181"/>
      <c r="AT39" s="237"/>
      <c r="AU39" s="238"/>
      <c r="AV39" s="237"/>
      <c r="AW39" s="237"/>
      <c r="AX39" s="238"/>
      <c r="AY39" s="237"/>
      <c r="AZ39" s="238"/>
      <c r="BA39" s="237"/>
      <c r="BB39" s="237"/>
      <c r="BC39" s="238"/>
      <c r="BD39" s="238"/>
      <c r="BE39" s="237"/>
      <c r="BF39" s="237"/>
      <c r="BG39" s="238"/>
      <c r="BH39" s="254"/>
      <c r="BI39" s="133">
        <f t="shared" si="11"/>
        <v>0</v>
      </c>
      <c r="BJ39" s="134"/>
      <c r="BK39" s="135">
        <f t="shared" si="12"/>
        <v>0</v>
      </c>
      <c r="BL39" s="136">
        <f t="shared" si="13"/>
        <v>0</v>
      </c>
      <c r="BM39" s="136">
        <f>IF($Y39-SUMIF($BK$10:BL$10,BM$10,$BK39:BL39)&lt;ROUNDDOWN(BI39*BK39*1/2,0),$Y39-SUMIF($BK$10:BL$10,BM$10,$BK39:BL39),ROUNDDOWN(BI39*BK39*1/2,0))</f>
        <v>0</v>
      </c>
      <c r="BN39" s="136">
        <f t="shared" si="14"/>
        <v>0</v>
      </c>
      <c r="BO39" s="137">
        <f t="shared" si="15"/>
        <v>0</v>
      </c>
      <c r="BP39" s="134"/>
      <c r="BQ39" s="135">
        <f t="shared" si="16"/>
        <v>0</v>
      </c>
      <c r="BR39" s="136">
        <f t="shared" si="49"/>
        <v>0</v>
      </c>
      <c r="BS39" s="136">
        <f>IF($Y39-SUMIF($BK$10:BR$10,BS$10,$BK39:BR39)&lt;ROUNDDOWN(BO39*BQ39*1/2,0),$Y39-SUMIF($BK$10:BR$10,BS$10,$BK39:BR39),ROUNDDOWN(BO39*BQ39*1/2,0))</f>
        <v>0</v>
      </c>
      <c r="BT39" s="136">
        <f t="shared" si="18"/>
        <v>0</v>
      </c>
      <c r="BU39" s="137">
        <f t="shared" si="0"/>
        <v>0</v>
      </c>
      <c r="BV39" s="134"/>
      <c r="BW39" s="135">
        <f t="shared" si="19"/>
        <v>0</v>
      </c>
      <c r="BX39" s="136">
        <f t="shared" si="50"/>
        <v>0</v>
      </c>
      <c r="BY39" s="136">
        <f>IF($Y39-SUMIF($BK$10:BX$10,BY$10,$BK39:BX39)&lt;ROUNDDOWN(BU39*BW39*1/2,0),$Y39-SUMIF($BK$10:BX$10,BY$10,$BK39:BX39),ROUNDDOWN(BU39*BW39*1/2,0))</f>
        <v>0</v>
      </c>
      <c r="BZ39" s="136">
        <f t="shared" si="21"/>
        <v>0</v>
      </c>
      <c r="CA39" s="137">
        <f t="shared" si="1"/>
        <v>0</v>
      </c>
      <c r="CB39" s="134"/>
      <c r="CC39" s="135">
        <f t="shared" si="22"/>
        <v>0</v>
      </c>
      <c r="CD39" s="136">
        <f t="shared" si="51"/>
        <v>0</v>
      </c>
      <c r="CE39" s="136">
        <f>IF($Y39-SUMIF($BK$10:CD$10,CE$10,$BK39:CD39)&lt;ROUNDDOWN(CA39*CC39*1/2,0),$Y39-SUMIF($BK$10:CD$10,CE$10,$BK39:CD39),ROUNDDOWN(CA39*CC39*1/2,0))</f>
        <v>0</v>
      </c>
      <c r="CF39" s="136">
        <f t="shared" si="24"/>
        <v>0</v>
      </c>
      <c r="CG39" s="137">
        <f t="shared" si="2"/>
        <v>0</v>
      </c>
      <c r="CH39" s="134"/>
      <c r="CI39" s="135">
        <f t="shared" si="25"/>
        <v>0</v>
      </c>
      <c r="CJ39" s="136">
        <f t="shared" si="54"/>
        <v>0</v>
      </c>
      <c r="CK39" s="136">
        <f>IF($Y39-SUMIF($BK$10:CJ$10,CK$10,$BK39:CJ39)&lt;ROUNDDOWN(CG39*CI39*1/2,0),$Y39-SUMIF($BK$10:CJ$10,CK$10,$BK39:CJ39),ROUNDDOWN(CG39*CI39*1/2,0))</f>
        <v>0</v>
      </c>
      <c r="CL39" s="136">
        <f t="shared" si="27"/>
        <v>0</v>
      </c>
      <c r="CM39" s="138">
        <f t="shared" si="3"/>
        <v>0</v>
      </c>
      <c r="CN39" s="134"/>
      <c r="CO39" s="135">
        <f t="shared" si="28"/>
        <v>0</v>
      </c>
      <c r="CP39" s="136">
        <f t="shared" si="55"/>
        <v>0</v>
      </c>
      <c r="CQ39" s="136">
        <f>IF($Y39-SUMIF($BK$10:CP$10,CQ$10,$BK39:CP39)&lt;ROUNDDOWN(CM39*CO39*1/2,0),$Y39-SUMIF($BK$10:CP$10,CQ$10,$BK39:CP39),ROUNDDOWN(CM39*CO39*1/2,0))</f>
        <v>0</v>
      </c>
      <c r="CR39" s="136">
        <f t="shared" si="30"/>
        <v>0</v>
      </c>
      <c r="CS39" s="138">
        <f t="shared" si="4"/>
        <v>0</v>
      </c>
      <c r="CT39" s="134"/>
      <c r="CU39" s="135">
        <f t="shared" si="31"/>
        <v>0</v>
      </c>
      <c r="CV39" s="136">
        <f t="shared" si="56"/>
        <v>0</v>
      </c>
      <c r="CW39" s="136">
        <f>IF($Y39-SUMIF($BK$10:CV$10,CW$10,$BK39:CV39)&lt;ROUNDDOWN(CS39*CU39*1/2,0),$Y39-SUMIF($BK$10:CV$10,CW$10,$BK39:CV39),ROUNDDOWN(CS39*CU39*1/2,0))</f>
        <v>0</v>
      </c>
      <c r="CX39" s="136">
        <f t="shared" si="33"/>
        <v>0</v>
      </c>
      <c r="CY39" s="138">
        <f t="shared" si="5"/>
        <v>0</v>
      </c>
      <c r="CZ39" s="134"/>
      <c r="DA39" s="135">
        <f t="shared" si="34"/>
        <v>0</v>
      </c>
      <c r="DB39" s="136">
        <f t="shared" si="57"/>
        <v>0</v>
      </c>
      <c r="DC39" s="136">
        <f>IF($Y39-SUMIF($BK$10:DB$10,DC$10,$BK39:DB39)&lt;ROUNDDOWN(CY39*DA39*1/2,0),$Y39-SUMIF($BK$10:DB$10,DC$10,$BK39:DB39),ROUNDDOWN(CY39*DA39*1/2,0))</f>
        <v>0</v>
      </c>
      <c r="DD39" s="136">
        <f t="shared" si="36"/>
        <v>0</v>
      </c>
      <c r="DE39" s="138">
        <f t="shared" si="6"/>
        <v>0</v>
      </c>
      <c r="DF39" s="134"/>
      <c r="DG39" s="135">
        <f t="shared" si="37"/>
        <v>0</v>
      </c>
      <c r="DH39" s="136">
        <f t="shared" si="58"/>
        <v>0</v>
      </c>
      <c r="DI39" s="136">
        <f>IF($Y39-SUMIF($BK$10:DH$10,DI$10,$BK39:DH39)&lt;ROUNDDOWN(DE39*DG39*1/2,0),$Y39-SUMIF($BK$10:DH$10,DI$10,$BK39:DH39),ROUNDDOWN(DE39*DG39*1/2,0))</f>
        <v>0</v>
      </c>
      <c r="DJ39" s="136">
        <f t="shared" si="39"/>
        <v>0</v>
      </c>
      <c r="DK39" s="124">
        <f t="shared" si="52"/>
        <v>0</v>
      </c>
      <c r="DL39" s="124">
        <f t="shared" si="7"/>
        <v>0</v>
      </c>
      <c r="DM39" s="229">
        <f t="shared" si="46"/>
        <v>0</v>
      </c>
      <c r="DO39" s="102" t="str">
        <f t="shared" si="41"/>
        <v/>
      </c>
      <c r="DP39" s="88" t="str">
        <f t="shared" si="42"/>
        <v/>
      </c>
      <c r="DQ39" s="103" t="str">
        <f t="shared" si="53"/>
        <v/>
      </c>
    </row>
    <row r="40" spans="1:121" ht="26.25" customHeight="1">
      <c r="A40" s="110">
        <v>29</v>
      </c>
      <c r="B40" s="186"/>
      <c r="C40" s="186"/>
      <c r="D40" s="186"/>
      <c r="E40" s="186"/>
      <c r="F40" s="186"/>
      <c r="G40" s="186"/>
      <c r="H40" s="186"/>
      <c r="I40" s="187"/>
      <c r="J40" s="187"/>
      <c r="K40" s="187"/>
      <c r="L40" s="187"/>
      <c r="M40" s="188"/>
      <c r="N40" s="189"/>
      <c r="O40" s="120"/>
      <c r="P40" s="120"/>
      <c r="Q40" s="121"/>
      <c r="R40" s="121"/>
      <c r="S40" s="261"/>
      <c r="T40" s="122"/>
      <c r="U40" s="120"/>
      <c r="V40" s="123"/>
      <c r="W40" s="124">
        <f t="shared" si="8"/>
        <v>0</v>
      </c>
      <c r="X40" s="125">
        <v>0</v>
      </c>
      <c r="Y40" s="126">
        <f t="shared" si="44"/>
        <v>0</v>
      </c>
      <c r="Z40" s="123"/>
      <c r="AA40" s="140"/>
      <c r="AB40" s="124">
        <f t="shared" si="45"/>
        <v>0</v>
      </c>
      <c r="AC40" s="184"/>
      <c r="AD40" s="129">
        <f t="shared" si="47"/>
        <v>0</v>
      </c>
      <c r="AE40" s="130">
        <f t="shared" si="48"/>
        <v>0</v>
      </c>
      <c r="AF40" s="131"/>
      <c r="AG40" s="131"/>
      <c r="AH40" s="131"/>
      <c r="AI40" s="131"/>
      <c r="AJ40" s="131"/>
      <c r="AK40" s="131"/>
      <c r="AL40" s="123"/>
      <c r="AM40" s="124" cm="1">
        <f t="array" ref="AM40">IFERROR(ROUND(_xlfn.IFS($U40="Ａ重油",AL40*1,$U40="灯油",AL40*0.939,$U40="ＬＰガス",AL40*1.299,$U40="ＬＮＧ",AL40*1.56),1),0)</f>
        <v>0</v>
      </c>
      <c r="AN40" s="123"/>
      <c r="AO40" s="124" cm="1">
        <f t="array" ref="AO40">IFERROR(ROUND(_xlfn.IFS($U40="Ａ重油",AN40*1,$U40="灯油",AN40*0.939,$U40="ＬＰガス",AN40*1.299,$U40="ＬＮＧ",AN40*1.56),1),0)</f>
        <v>0</v>
      </c>
      <c r="AP40" s="123"/>
      <c r="AQ40" s="123"/>
      <c r="AR40" s="132"/>
      <c r="AS40" s="181"/>
      <c r="AT40" s="233"/>
      <c r="AU40" s="234"/>
      <c r="AV40" s="235"/>
      <c r="AW40" s="235"/>
      <c r="AX40" s="236"/>
      <c r="AY40" s="233"/>
      <c r="AZ40" s="234"/>
      <c r="BA40" s="235"/>
      <c r="BB40" s="235"/>
      <c r="BC40" s="236"/>
      <c r="BD40" s="236"/>
      <c r="BE40" s="235"/>
      <c r="BF40" s="235"/>
      <c r="BG40" s="236"/>
      <c r="BH40" s="254"/>
      <c r="BI40" s="133">
        <f t="shared" si="11"/>
        <v>0</v>
      </c>
      <c r="BJ40" s="134"/>
      <c r="BK40" s="135">
        <f t="shared" si="12"/>
        <v>0</v>
      </c>
      <c r="BL40" s="136">
        <f t="shared" si="13"/>
        <v>0</v>
      </c>
      <c r="BM40" s="136">
        <f>IF($Y40-SUMIF($BK$10:BL$10,BM$10,$BK40:BL40)&lt;ROUNDDOWN(BI40*BK40*1/2,0),$Y40-SUMIF($BK$10:BL$10,BM$10,$BK40:BL40),ROUNDDOWN(BI40*BK40*1/2,0))</f>
        <v>0</v>
      </c>
      <c r="BN40" s="136">
        <f t="shared" si="14"/>
        <v>0</v>
      </c>
      <c r="BO40" s="137">
        <f t="shared" si="15"/>
        <v>0</v>
      </c>
      <c r="BP40" s="134"/>
      <c r="BQ40" s="135">
        <f t="shared" si="16"/>
        <v>0</v>
      </c>
      <c r="BR40" s="136">
        <f t="shared" si="49"/>
        <v>0</v>
      </c>
      <c r="BS40" s="136">
        <f>IF($Y40-SUMIF($BK$10:BR$10,BS$10,$BK40:BR40)&lt;ROUNDDOWN(BO40*BQ40*1/2,0),$Y40-SUMIF($BK$10:BR$10,BS$10,$BK40:BR40),ROUNDDOWN(BO40*BQ40*1/2,0))</f>
        <v>0</v>
      </c>
      <c r="BT40" s="136">
        <f t="shared" si="18"/>
        <v>0</v>
      </c>
      <c r="BU40" s="137">
        <f t="shared" si="0"/>
        <v>0</v>
      </c>
      <c r="BV40" s="134"/>
      <c r="BW40" s="135">
        <f t="shared" si="19"/>
        <v>0</v>
      </c>
      <c r="BX40" s="136">
        <f t="shared" si="50"/>
        <v>0</v>
      </c>
      <c r="BY40" s="136">
        <f>IF($Y40-SUMIF($BK$10:BX$10,BY$10,$BK40:BX40)&lt;ROUNDDOWN(BU40*BW40*1/2,0),$Y40-SUMIF($BK$10:BX$10,BY$10,$BK40:BX40),ROUNDDOWN(BU40*BW40*1/2,0))</f>
        <v>0</v>
      </c>
      <c r="BZ40" s="136">
        <f t="shared" si="21"/>
        <v>0</v>
      </c>
      <c r="CA40" s="137">
        <f t="shared" si="1"/>
        <v>0</v>
      </c>
      <c r="CB40" s="134"/>
      <c r="CC40" s="135">
        <f t="shared" si="22"/>
        <v>0</v>
      </c>
      <c r="CD40" s="136">
        <f t="shared" si="51"/>
        <v>0</v>
      </c>
      <c r="CE40" s="136">
        <f>IF($Y40-SUMIF($BK$10:CD$10,CE$10,$BK40:CD40)&lt;ROUNDDOWN(CA40*CC40*1/2,0),$Y40-SUMIF($BK$10:CD$10,CE$10,$BK40:CD40),ROUNDDOWN(CA40*CC40*1/2,0))</f>
        <v>0</v>
      </c>
      <c r="CF40" s="136">
        <f t="shared" si="24"/>
        <v>0</v>
      </c>
      <c r="CG40" s="137">
        <f t="shared" si="2"/>
        <v>0</v>
      </c>
      <c r="CH40" s="134"/>
      <c r="CI40" s="135">
        <f t="shared" si="25"/>
        <v>0</v>
      </c>
      <c r="CJ40" s="136">
        <f t="shared" si="54"/>
        <v>0</v>
      </c>
      <c r="CK40" s="136">
        <f>IF($Y40-SUMIF($BK$10:CJ$10,CK$10,$BK40:CJ40)&lt;ROUNDDOWN(CG40*CI40*1/2,0),$Y40-SUMIF($BK$10:CJ$10,CK$10,$BK40:CJ40),ROUNDDOWN(CG40*CI40*1/2,0))</f>
        <v>0</v>
      </c>
      <c r="CL40" s="136">
        <f t="shared" si="27"/>
        <v>0</v>
      </c>
      <c r="CM40" s="138">
        <f t="shared" si="3"/>
        <v>0</v>
      </c>
      <c r="CN40" s="134"/>
      <c r="CO40" s="135">
        <f t="shared" si="28"/>
        <v>0</v>
      </c>
      <c r="CP40" s="136">
        <f t="shared" si="55"/>
        <v>0</v>
      </c>
      <c r="CQ40" s="136">
        <f>IF($Y40-SUMIF($BK$10:CP$10,CQ$10,$BK40:CP40)&lt;ROUNDDOWN(CM40*CO40*1/2,0),$Y40-SUMIF($BK$10:CP$10,CQ$10,$BK40:CP40),ROUNDDOWN(CM40*CO40*1/2,0))</f>
        <v>0</v>
      </c>
      <c r="CR40" s="136">
        <f t="shared" si="30"/>
        <v>0</v>
      </c>
      <c r="CS40" s="138">
        <f t="shared" si="4"/>
        <v>0</v>
      </c>
      <c r="CT40" s="134"/>
      <c r="CU40" s="135">
        <f t="shared" si="31"/>
        <v>0</v>
      </c>
      <c r="CV40" s="136">
        <f t="shared" si="56"/>
        <v>0</v>
      </c>
      <c r="CW40" s="136">
        <f>IF($Y40-SUMIF($BK$10:CV$10,CW$10,$BK40:CV40)&lt;ROUNDDOWN(CS40*CU40*1/2,0),$Y40-SUMIF($BK$10:CV$10,CW$10,$BK40:CV40),ROUNDDOWN(CS40*CU40*1/2,0))</f>
        <v>0</v>
      </c>
      <c r="CX40" s="136">
        <f t="shared" si="33"/>
        <v>0</v>
      </c>
      <c r="CY40" s="138">
        <f t="shared" si="5"/>
        <v>0</v>
      </c>
      <c r="CZ40" s="134"/>
      <c r="DA40" s="135">
        <f t="shared" si="34"/>
        <v>0</v>
      </c>
      <c r="DB40" s="136">
        <f t="shared" si="57"/>
        <v>0</v>
      </c>
      <c r="DC40" s="136">
        <f>IF($Y40-SUMIF($BK$10:DB$10,DC$10,$BK40:DB40)&lt;ROUNDDOWN(CY40*DA40*1/2,0),$Y40-SUMIF($BK$10:DB$10,DC$10,$BK40:DB40),ROUNDDOWN(CY40*DA40*1/2,0))</f>
        <v>0</v>
      </c>
      <c r="DD40" s="136">
        <f t="shared" si="36"/>
        <v>0</v>
      </c>
      <c r="DE40" s="138">
        <f t="shared" si="6"/>
        <v>0</v>
      </c>
      <c r="DF40" s="134"/>
      <c r="DG40" s="135">
        <f t="shared" si="37"/>
        <v>0</v>
      </c>
      <c r="DH40" s="136">
        <f t="shared" si="58"/>
        <v>0</v>
      </c>
      <c r="DI40" s="136">
        <f>IF($Y40-SUMIF($BK$10:DH$10,DI$10,$BK40:DH40)&lt;ROUNDDOWN(DE40*DG40*1/2,0),$Y40-SUMIF($BK$10:DH$10,DI$10,$BK40:DH40),ROUNDDOWN(DE40*DG40*1/2,0))</f>
        <v>0</v>
      </c>
      <c r="DJ40" s="136">
        <f t="shared" si="39"/>
        <v>0</v>
      </c>
      <c r="DK40" s="124">
        <f t="shared" si="52"/>
        <v>0</v>
      </c>
      <c r="DL40" s="124">
        <f t="shared" si="7"/>
        <v>0</v>
      </c>
      <c r="DM40" s="229">
        <f t="shared" si="46"/>
        <v>0</v>
      </c>
      <c r="DO40" s="102" t="str">
        <f t="shared" si="41"/>
        <v/>
      </c>
      <c r="DP40" s="88" t="str">
        <f t="shared" si="42"/>
        <v/>
      </c>
      <c r="DQ40" s="103" t="str">
        <f t="shared" si="53"/>
        <v/>
      </c>
    </row>
    <row r="41" spans="1:121" ht="26.25" customHeight="1">
      <c r="A41" s="110">
        <v>30</v>
      </c>
      <c r="B41" s="186"/>
      <c r="C41" s="186"/>
      <c r="D41" s="186"/>
      <c r="E41" s="186"/>
      <c r="F41" s="186"/>
      <c r="G41" s="186"/>
      <c r="H41" s="186"/>
      <c r="I41" s="187"/>
      <c r="J41" s="187"/>
      <c r="K41" s="187"/>
      <c r="L41" s="187"/>
      <c r="M41" s="188"/>
      <c r="N41" s="189"/>
      <c r="O41" s="120"/>
      <c r="P41" s="120"/>
      <c r="Q41" s="121"/>
      <c r="R41" s="121"/>
      <c r="S41" s="261"/>
      <c r="T41" s="122"/>
      <c r="U41" s="120"/>
      <c r="V41" s="123"/>
      <c r="W41" s="124">
        <f t="shared" si="8"/>
        <v>0</v>
      </c>
      <c r="X41" s="125">
        <v>0</v>
      </c>
      <c r="Y41" s="126">
        <f t="shared" si="44"/>
        <v>0</v>
      </c>
      <c r="Z41" s="123"/>
      <c r="AA41" s="140"/>
      <c r="AB41" s="124">
        <f t="shared" si="45"/>
        <v>0</v>
      </c>
      <c r="AC41" s="184"/>
      <c r="AD41" s="129">
        <f t="shared" si="47"/>
        <v>0</v>
      </c>
      <c r="AE41" s="130">
        <f t="shared" si="48"/>
        <v>0</v>
      </c>
      <c r="AF41" s="131"/>
      <c r="AG41" s="131"/>
      <c r="AH41" s="131"/>
      <c r="AI41" s="131"/>
      <c r="AJ41" s="131"/>
      <c r="AK41" s="131"/>
      <c r="AL41" s="123"/>
      <c r="AM41" s="124" cm="1">
        <f t="array" ref="AM41">IFERROR(ROUND(_xlfn.IFS($U41="Ａ重油",AL41*1,$U41="灯油",AL41*0.939,$U41="ＬＰガス",AL41*1.299,$U41="ＬＮＧ",AL41*1.56),1),0)</f>
        <v>0</v>
      </c>
      <c r="AN41" s="123"/>
      <c r="AO41" s="124" cm="1">
        <f t="array" ref="AO41">IFERROR(ROUND(_xlfn.IFS($U41="Ａ重油",AN41*1,$U41="灯油",AN41*0.939,$U41="ＬＰガス",AN41*1.299,$U41="ＬＮＧ",AN41*1.56),1),0)</f>
        <v>0</v>
      </c>
      <c r="AP41" s="123"/>
      <c r="AQ41" s="123"/>
      <c r="AR41" s="132"/>
      <c r="AS41" s="181"/>
      <c r="AT41" s="237"/>
      <c r="AU41" s="238"/>
      <c r="AV41" s="237"/>
      <c r="AW41" s="237"/>
      <c r="AX41" s="238"/>
      <c r="AY41" s="237"/>
      <c r="AZ41" s="238"/>
      <c r="BA41" s="237"/>
      <c r="BB41" s="237"/>
      <c r="BC41" s="238"/>
      <c r="BD41" s="238"/>
      <c r="BE41" s="237"/>
      <c r="BF41" s="237"/>
      <c r="BG41" s="238"/>
      <c r="BH41" s="254"/>
      <c r="BI41" s="133">
        <f t="shared" si="11"/>
        <v>0</v>
      </c>
      <c r="BJ41" s="134"/>
      <c r="BK41" s="135">
        <f t="shared" si="12"/>
        <v>0</v>
      </c>
      <c r="BL41" s="136">
        <f t="shared" si="13"/>
        <v>0</v>
      </c>
      <c r="BM41" s="136">
        <f>IF($Y41-SUMIF($BK$10:BL$10,BM$10,$BK41:BL41)&lt;ROUNDDOWN(BI41*BK41*1/2,0),$Y41-SUMIF($BK$10:BL$10,BM$10,$BK41:BL41),ROUNDDOWN(BI41*BK41*1/2,0))</f>
        <v>0</v>
      </c>
      <c r="BN41" s="136">
        <f t="shared" si="14"/>
        <v>0</v>
      </c>
      <c r="BO41" s="137">
        <f t="shared" si="15"/>
        <v>0</v>
      </c>
      <c r="BP41" s="134"/>
      <c r="BQ41" s="135">
        <f t="shared" si="16"/>
        <v>0</v>
      </c>
      <c r="BR41" s="136">
        <f t="shared" si="49"/>
        <v>0</v>
      </c>
      <c r="BS41" s="136">
        <f>IF($Y41-SUMIF($BK$10:BR$10,BS$10,$BK41:BR41)&lt;ROUNDDOWN(BO41*BQ41*1/2,0),$Y41-SUMIF($BK$10:BR$10,BS$10,$BK41:BR41),ROUNDDOWN(BO41*BQ41*1/2,0))</f>
        <v>0</v>
      </c>
      <c r="BT41" s="136">
        <f t="shared" si="18"/>
        <v>0</v>
      </c>
      <c r="BU41" s="137">
        <f t="shared" si="0"/>
        <v>0</v>
      </c>
      <c r="BV41" s="134"/>
      <c r="BW41" s="135">
        <f t="shared" si="19"/>
        <v>0</v>
      </c>
      <c r="BX41" s="136">
        <f t="shared" si="50"/>
        <v>0</v>
      </c>
      <c r="BY41" s="136">
        <f>IF($Y41-SUMIF($BK$10:BX$10,BY$10,$BK41:BX41)&lt;ROUNDDOWN(BU41*BW41*1/2,0),$Y41-SUMIF($BK$10:BX$10,BY$10,$BK41:BX41),ROUNDDOWN(BU41*BW41*1/2,0))</f>
        <v>0</v>
      </c>
      <c r="BZ41" s="136">
        <f t="shared" si="21"/>
        <v>0</v>
      </c>
      <c r="CA41" s="137">
        <f t="shared" si="1"/>
        <v>0</v>
      </c>
      <c r="CB41" s="134"/>
      <c r="CC41" s="135">
        <f t="shared" si="22"/>
        <v>0</v>
      </c>
      <c r="CD41" s="136">
        <f t="shared" si="51"/>
        <v>0</v>
      </c>
      <c r="CE41" s="136">
        <f>IF($Y41-SUMIF($BK$10:CD$10,CE$10,$BK41:CD41)&lt;ROUNDDOWN(CA41*CC41*1/2,0),$Y41-SUMIF($BK$10:CD$10,CE$10,$BK41:CD41),ROUNDDOWN(CA41*CC41*1/2,0))</f>
        <v>0</v>
      </c>
      <c r="CF41" s="136">
        <f t="shared" si="24"/>
        <v>0</v>
      </c>
      <c r="CG41" s="137">
        <f t="shared" si="2"/>
        <v>0</v>
      </c>
      <c r="CH41" s="134"/>
      <c r="CI41" s="135">
        <f t="shared" si="25"/>
        <v>0</v>
      </c>
      <c r="CJ41" s="136">
        <f t="shared" si="54"/>
        <v>0</v>
      </c>
      <c r="CK41" s="136">
        <f>IF($Y41-SUMIF($BK$10:CJ$10,CK$10,$BK41:CJ41)&lt;ROUNDDOWN(CG41*CI41*1/2,0),$Y41-SUMIF($BK$10:CJ$10,CK$10,$BK41:CJ41),ROUNDDOWN(CG41*CI41*1/2,0))</f>
        <v>0</v>
      </c>
      <c r="CL41" s="136">
        <f t="shared" si="27"/>
        <v>0</v>
      </c>
      <c r="CM41" s="138">
        <f t="shared" si="3"/>
        <v>0</v>
      </c>
      <c r="CN41" s="134"/>
      <c r="CO41" s="135">
        <f t="shared" si="28"/>
        <v>0</v>
      </c>
      <c r="CP41" s="136">
        <f t="shared" si="55"/>
        <v>0</v>
      </c>
      <c r="CQ41" s="136">
        <f>IF($Y41-SUMIF($BK$10:CP$10,CQ$10,$BK41:CP41)&lt;ROUNDDOWN(CM41*CO41*1/2,0),$Y41-SUMIF($BK$10:CP$10,CQ$10,$BK41:CP41),ROUNDDOWN(CM41*CO41*1/2,0))</f>
        <v>0</v>
      </c>
      <c r="CR41" s="136">
        <f t="shared" si="30"/>
        <v>0</v>
      </c>
      <c r="CS41" s="138">
        <f t="shared" si="4"/>
        <v>0</v>
      </c>
      <c r="CT41" s="134"/>
      <c r="CU41" s="135">
        <f t="shared" si="31"/>
        <v>0</v>
      </c>
      <c r="CV41" s="136">
        <f t="shared" si="56"/>
        <v>0</v>
      </c>
      <c r="CW41" s="136">
        <f>IF($Y41-SUMIF($BK$10:CV$10,CW$10,$BK41:CV41)&lt;ROUNDDOWN(CS41*CU41*1/2,0),$Y41-SUMIF($BK$10:CV$10,CW$10,$BK41:CV41),ROUNDDOWN(CS41*CU41*1/2,0))</f>
        <v>0</v>
      </c>
      <c r="CX41" s="136">
        <f t="shared" si="33"/>
        <v>0</v>
      </c>
      <c r="CY41" s="138">
        <f t="shared" si="5"/>
        <v>0</v>
      </c>
      <c r="CZ41" s="134"/>
      <c r="DA41" s="135">
        <f t="shared" si="34"/>
        <v>0</v>
      </c>
      <c r="DB41" s="136">
        <f t="shared" si="57"/>
        <v>0</v>
      </c>
      <c r="DC41" s="136">
        <f>IF($Y41-SUMIF($BK$10:DB$10,DC$10,$BK41:DB41)&lt;ROUNDDOWN(CY41*DA41*1/2,0),$Y41-SUMIF($BK$10:DB$10,DC$10,$BK41:DB41),ROUNDDOWN(CY41*DA41*1/2,0))</f>
        <v>0</v>
      </c>
      <c r="DD41" s="136">
        <f t="shared" si="36"/>
        <v>0</v>
      </c>
      <c r="DE41" s="138">
        <f t="shared" si="6"/>
        <v>0</v>
      </c>
      <c r="DF41" s="134"/>
      <c r="DG41" s="135">
        <f t="shared" si="37"/>
        <v>0</v>
      </c>
      <c r="DH41" s="136">
        <f t="shared" si="58"/>
        <v>0</v>
      </c>
      <c r="DI41" s="136">
        <f>IF($Y41-SUMIF($BK$10:DH$10,DI$10,$BK41:DH41)&lt;ROUNDDOWN(DE41*DG41*1/2,0),$Y41-SUMIF($BK$10:DH$10,DI$10,$BK41:DH41),ROUNDDOWN(DE41*DG41*1/2,0))</f>
        <v>0</v>
      </c>
      <c r="DJ41" s="136">
        <f t="shared" si="39"/>
        <v>0</v>
      </c>
      <c r="DK41" s="124">
        <f t="shared" si="52"/>
        <v>0</v>
      </c>
      <c r="DL41" s="124">
        <f t="shared" si="7"/>
        <v>0</v>
      </c>
      <c r="DM41" s="229">
        <f t="shared" si="46"/>
        <v>0</v>
      </c>
      <c r="DO41" s="102" t="str">
        <f t="shared" si="41"/>
        <v/>
      </c>
      <c r="DP41" s="88" t="str">
        <f t="shared" si="42"/>
        <v/>
      </c>
      <c r="DQ41" s="103" t="str">
        <f t="shared" si="53"/>
        <v/>
      </c>
    </row>
    <row r="42" spans="1:121" ht="26.25" customHeight="1">
      <c r="A42" s="110">
        <v>31</v>
      </c>
      <c r="B42" s="186"/>
      <c r="C42" s="186"/>
      <c r="D42" s="186"/>
      <c r="E42" s="186"/>
      <c r="F42" s="186"/>
      <c r="G42" s="186"/>
      <c r="H42" s="186"/>
      <c r="I42" s="187"/>
      <c r="J42" s="187"/>
      <c r="K42" s="187"/>
      <c r="L42" s="187"/>
      <c r="M42" s="188"/>
      <c r="N42" s="189"/>
      <c r="O42" s="120"/>
      <c r="P42" s="120"/>
      <c r="Q42" s="121"/>
      <c r="R42" s="121"/>
      <c r="S42" s="261"/>
      <c r="T42" s="122"/>
      <c r="U42" s="120"/>
      <c r="V42" s="123"/>
      <c r="W42" s="124">
        <f t="shared" si="8"/>
        <v>0</v>
      </c>
      <c r="X42" s="125">
        <v>0</v>
      </c>
      <c r="Y42" s="126">
        <f t="shared" si="44"/>
        <v>0</v>
      </c>
      <c r="Z42" s="123"/>
      <c r="AA42" s="140"/>
      <c r="AB42" s="124">
        <f t="shared" si="45"/>
        <v>0</v>
      </c>
      <c r="AC42" s="184"/>
      <c r="AD42" s="129">
        <f t="shared" si="47"/>
        <v>0</v>
      </c>
      <c r="AE42" s="130">
        <f t="shared" si="48"/>
        <v>0</v>
      </c>
      <c r="AF42" s="131"/>
      <c r="AG42" s="131"/>
      <c r="AH42" s="131"/>
      <c r="AI42" s="131"/>
      <c r="AJ42" s="131"/>
      <c r="AK42" s="131"/>
      <c r="AL42" s="123"/>
      <c r="AM42" s="124" cm="1">
        <f t="array" ref="AM42">IFERROR(ROUND(_xlfn.IFS($U42="Ａ重油",AL42*1,$U42="灯油",AL42*0.939,$U42="ＬＰガス",AL42*1.299,$U42="ＬＮＧ",AL42*1.56),1),0)</f>
        <v>0</v>
      </c>
      <c r="AN42" s="123"/>
      <c r="AO42" s="124" cm="1">
        <f t="array" ref="AO42">IFERROR(ROUND(_xlfn.IFS($U42="Ａ重油",AN42*1,$U42="灯油",AN42*0.939,$U42="ＬＰガス",AN42*1.299,$U42="ＬＮＧ",AN42*1.56),1),0)</f>
        <v>0</v>
      </c>
      <c r="AP42" s="123"/>
      <c r="AQ42" s="123"/>
      <c r="AR42" s="132"/>
      <c r="AS42" s="181"/>
      <c r="AT42" s="233"/>
      <c r="AU42" s="234"/>
      <c r="AV42" s="235"/>
      <c r="AW42" s="235"/>
      <c r="AX42" s="236"/>
      <c r="AY42" s="233"/>
      <c r="AZ42" s="234"/>
      <c r="BA42" s="235"/>
      <c r="BB42" s="235"/>
      <c r="BC42" s="236"/>
      <c r="BD42" s="236"/>
      <c r="BE42" s="235"/>
      <c r="BF42" s="235"/>
      <c r="BG42" s="236"/>
      <c r="BH42" s="254"/>
      <c r="BI42" s="133">
        <f t="shared" si="11"/>
        <v>0</v>
      </c>
      <c r="BJ42" s="134"/>
      <c r="BK42" s="135">
        <f t="shared" si="12"/>
        <v>0</v>
      </c>
      <c r="BL42" s="136">
        <f t="shared" si="13"/>
        <v>0</v>
      </c>
      <c r="BM42" s="136">
        <f>IF($Y42-SUMIF($BK$10:BL$10,BM$10,$BK42:BL42)&lt;ROUNDDOWN(BI42*BK42*1/2,0),$Y42-SUMIF($BK$10:BL$10,BM$10,$BK42:BL42),ROUNDDOWN(BI42*BK42*1/2,0))</f>
        <v>0</v>
      </c>
      <c r="BN42" s="136">
        <f t="shared" si="14"/>
        <v>0</v>
      </c>
      <c r="BO42" s="137">
        <f t="shared" si="15"/>
        <v>0</v>
      </c>
      <c r="BP42" s="134"/>
      <c r="BQ42" s="135">
        <f t="shared" si="16"/>
        <v>0</v>
      </c>
      <c r="BR42" s="136">
        <f t="shared" si="49"/>
        <v>0</v>
      </c>
      <c r="BS42" s="136">
        <f>IF($Y42-SUMIF($BK$10:BR$10,BS$10,$BK42:BR42)&lt;ROUNDDOWN(BO42*BQ42*1/2,0),$Y42-SUMIF($BK$10:BR$10,BS$10,$BK42:BR42),ROUNDDOWN(BO42*BQ42*1/2,0))</f>
        <v>0</v>
      </c>
      <c r="BT42" s="136">
        <f t="shared" si="18"/>
        <v>0</v>
      </c>
      <c r="BU42" s="137">
        <f t="shared" si="0"/>
        <v>0</v>
      </c>
      <c r="BV42" s="134"/>
      <c r="BW42" s="135">
        <f t="shared" si="19"/>
        <v>0</v>
      </c>
      <c r="BX42" s="136">
        <f t="shared" si="50"/>
        <v>0</v>
      </c>
      <c r="BY42" s="136">
        <f>IF($Y42-SUMIF($BK$10:BX$10,BY$10,$BK42:BX42)&lt;ROUNDDOWN(BU42*BW42*1/2,0),$Y42-SUMIF($BK$10:BX$10,BY$10,$BK42:BX42),ROUNDDOWN(BU42*BW42*1/2,0))</f>
        <v>0</v>
      </c>
      <c r="BZ42" s="136">
        <f t="shared" si="21"/>
        <v>0</v>
      </c>
      <c r="CA42" s="137">
        <f t="shared" si="1"/>
        <v>0</v>
      </c>
      <c r="CB42" s="134"/>
      <c r="CC42" s="135">
        <f t="shared" si="22"/>
        <v>0</v>
      </c>
      <c r="CD42" s="136">
        <f t="shared" si="51"/>
        <v>0</v>
      </c>
      <c r="CE42" s="136">
        <f>IF($Y42-SUMIF($BK$10:CD$10,CE$10,$BK42:CD42)&lt;ROUNDDOWN(CA42*CC42*1/2,0),$Y42-SUMIF($BK$10:CD$10,CE$10,$BK42:CD42),ROUNDDOWN(CA42*CC42*1/2,0))</f>
        <v>0</v>
      </c>
      <c r="CF42" s="136">
        <f t="shared" si="24"/>
        <v>0</v>
      </c>
      <c r="CG42" s="137">
        <f t="shared" si="2"/>
        <v>0</v>
      </c>
      <c r="CH42" s="134"/>
      <c r="CI42" s="135">
        <f t="shared" si="25"/>
        <v>0</v>
      </c>
      <c r="CJ42" s="136">
        <f t="shared" si="54"/>
        <v>0</v>
      </c>
      <c r="CK42" s="136">
        <f>IF($Y42-SUMIF($BK$10:CJ$10,CK$10,$BK42:CJ42)&lt;ROUNDDOWN(CG42*CI42*1/2,0),$Y42-SUMIF($BK$10:CJ$10,CK$10,$BK42:CJ42),ROUNDDOWN(CG42*CI42*1/2,0))</f>
        <v>0</v>
      </c>
      <c r="CL42" s="136">
        <f t="shared" si="27"/>
        <v>0</v>
      </c>
      <c r="CM42" s="138">
        <f t="shared" si="3"/>
        <v>0</v>
      </c>
      <c r="CN42" s="134"/>
      <c r="CO42" s="135">
        <f t="shared" si="28"/>
        <v>0</v>
      </c>
      <c r="CP42" s="136">
        <f t="shared" si="55"/>
        <v>0</v>
      </c>
      <c r="CQ42" s="136">
        <f>IF($Y42-SUMIF($BK$10:CP$10,CQ$10,$BK42:CP42)&lt;ROUNDDOWN(CM42*CO42*1/2,0),$Y42-SUMIF($BK$10:CP$10,CQ$10,$BK42:CP42),ROUNDDOWN(CM42*CO42*1/2,0))</f>
        <v>0</v>
      </c>
      <c r="CR42" s="136">
        <f t="shared" si="30"/>
        <v>0</v>
      </c>
      <c r="CS42" s="138">
        <f t="shared" si="4"/>
        <v>0</v>
      </c>
      <c r="CT42" s="134"/>
      <c r="CU42" s="135">
        <f t="shared" si="31"/>
        <v>0</v>
      </c>
      <c r="CV42" s="136">
        <f t="shared" si="56"/>
        <v>0</v>
      </c>
      <c r="CW42" s="136">
        <f>IF($Y42-SUMIF($BK$10:CV$10,CW$10,$BK42:CV42)&lt;ROUNDDOWN(CS42*CU42*1/2,0),$Y42-SUMIF($BK$10:CV$10,CW$10,$BK42:CV42),ROUNDDOWN(CS42*CU42*1/2,0))</f>
        <v>0</v>
      </c>
      <c r="CX42" s="136">
        <f t="shared" si="33"/>
        <v>0</v>
      </c>
      <c r="CY42" s="138">
        <f t="shared" si="5"/>
        <v>0</v>
      </c>
      <c r="CZ42" s="134"/>
      <c r="DA42" s="135">
        <f t="shared" si="34"/>
        <v>0</v>
      </c>
      <c r="DB42" s="136">
        <f t="shared" si="57"/>
        <v>0</v>
      </c>
      <c r="DC42" s="136">
        <f>IF($Y42-SUMIF($BK$10:DB$10,DC$10,$BK42:DB42)&lt;ROUNDDOWN(CY42*DA42*1/2,0),$Y42-SUMIF($BK$10:DB$10,DC$10,$BK42:DB42),ROUNDDOWN(CY42*DA42*1/2,0))</f>
        <v>0</v>
      </c>
      <c r="DD42" s="136">
        <f t="shared" si="36"/>
        <v>0</v>
      </c>
      <c r="DE42" s="138">
        <f t="shared" si="6"/>
        <v>0</v>
      </c>
      <c r="DF42" s="134"/>
      <c r="DG42" s="135">
        <f t="shared" si="37"/>
        <v>0</v>
      </c>
      <c r="DH42" s="136">
        <f t="shared" si="58"/>
        <v>0</v>
      </c>
      <c r="DI42" s="136">
        <f>IF($Y42-SUMIF($BK$10:DH$10,DI$10,$BK42:DH42)&lt;ROUNDDOWN(DE42*DG42*1/2,0),$Y42-SUMIF($BK$10:DH$10,DI$10,$BK42:DH42),ROUNDDOWN(DE42*DG42*1/2,0))</f>
        <v>0</v>
      </c>
      <c r="DJ42" s="136">
        <f t="shared" si="39"/>
        <v>0</v>
      </c>
      <c r="DK42" s="124">
        <f t="shared" si="52"/>
        <v>0</v>
      </c>
      <c r="DL42" s="124">
        <f t="shared" si="7"/>
        <v>0</v>
      </c>
      <c r="DM42" s="229">
        <f t="shared" si="46"/>
        <v>0</v>
      </c>
      <c r="DO42" s="102" t="str">
        <f t="shared" si="41"/>
        <v/>
      </c>
      <c r="DP42" s="88" t="str">
        <f t="shared" si="42"/>
        <v/>
      </c>
      <c r="DQ42" s="103" t="str">
        <f t="shared" si="53"/>
        <v/>
      </c>
    </row>
    <row r="43" spans="1:121" ht="26.25" customHeight="1">
      <c r="A43" s="110">
        <v>32</v>
      </c>
      <c r="B43" s="186"/>
      <c r="C43" s="186"/>
      <c r="D43" s="186"/>
      <c r="E43" s="186"/>
      <c r="F43" s="186"/>
      <c r="G43" s="186"/>
      <c r="H43" s="186"/>
      <c r="I43" s="187"/>
      <c r="J43" s="187"/>
      <c r="K43" s="187"/>
      <c r="L43" s="187"/>
      <c r="M43" s="188"/>
      <c r="N43" s="189"/>
      <c r="O43" s="120"/>
      <c r="P43" s="120"/>
      <c r="Q43" s="121"/>
      <c r="R43" s="121"/>
      <c r="S43" s="261"/>
      <c r="T43" s="122"/>
      <c r="U43" s="120"/>
      <c r="V43" s="123"/>
      <c r="W43" s="124">
        <f t="shared" si="8"/>
        <v>0</v>
      </c>
      <c r="X43" s="125">
        <v>0</v>
      </c>
      <c r="Y43" s="126">
        <f t="shared" si="44"/>
        <v>0</v>
      </c>
      <c r="Z43" s="123"/>
      <c r="AA43" s="140"/>
      <c r="AB43" s="124">
        <f t="shared" si="45"/>
        <v>0</v>
      </c>
      <c r="AC43" s="184"/>
      <c r="AD43" s="129">
        <f t="shared" si="47"/>
        <v>0</v>
      </c>
      <c r="AE43" s="130">
        <f t="shared" si="48"/>
        <v>0</v>
      </c>
      <c r="AF43" s="131"/>
      <c r="AG43" s="131"/>
      <c r="AH43" s="131"/>
      <c r="AI43" s="131"/>
      <c r="AJ43" s="131"/>
      <c r="AK43" s="131"/>
      <c r="AL43" s="123"/>
      <c r="AM43" s="124" cm="1">
        <f t="array" ref="AM43">IFERROR(ROUND(_xlfn.IFS($U43="Ａ重油",AL43*1,$U43="灯油",AL43*0.939,$U43="ＬＰガス",AL43*1.299,$U43="ＬＮＧ",AL43*1.56),1),0)</f>
        <v>0</v>
      </c>
      <c r="AN43" s="123"/>
      <c r="AO43" s="124" cm="1">
        <f t="array" ref="AO43">IFERROR(ROUND(_xlfn.IFS($U43="Ａ重油",AN43*1,$U43="灯油",AN43*0.939,$U43="ＬＰガス",AN43*1.299,$U43="ＬＮＧ",AN43*1.56),1),0)</f>
        <v>0</v>
      </c>
      <c r="AP43" s="123"/>
      <c r="AQ43" s="123"/>
      <c r="AR43" s="132"/>
      <c r="AS43" s="181"/>
      <c r="AT43" s="237"/>
      <c r="AU43" s="238"/>
      <c r="AV43" s="237"/>
      <c r="AW43" s="237"/>
      <c r="AX43" s="238"/>
      <c r="AY43" s="237"/>
      <c r="AZ43" s="238"/>
      <c r="BA43" s="237"/>
      <c r="BB43" s="237"/>
      <c r="BC43" s="238"/>
      <c r="BD43" s="238"/>
      <c r="BE43" s="237"/>
      <c r="BF43" s="237"/>
      <c r="BG43" s="238"/>
      <c r="BH43" s="254"/>
      <c r="BI43" s="133">
        <f t="shared" si="11"/>
        <v>0</v>
      </c>
      <c r="BJ43" s="134"/>
      <c r="BK43" s="135">
        <f t="shared" si="12"/>
        <v>0</v>
      </c>
      <c r="BL43" s="136">
        <f t="shared" si="13"/>
        <v>0</v>
      </c>
      <c r="BM43" s="136">
        <f>IF($Y43-SUMIF($BK$10:BL$10,BM$10,$BK43:BL43)&lt;ROUNDDOWN(BI43*BK43*1/2,0),$Y43-SUMIF($BK$10:BL$10,BM$10,$BK43:BL43),ROUNDDOWN(BI43*BK43*1/2,0))</f>
        <v>0</v>
      </c>
      <c r="BN43" s="136">
        <f t="shared" si="14"/>
        <v>0</v>
      </c>
      <c r="BO43" s="137">
        <f t="shared" si="15"/>
        <v>0</v>
      </c>
      <c r="BP43" s="134"/>
      <c r="BQ43" s="135">
        <f t="shared" si="16"/>
        <v>0</v>
      </c>
      <c r="BR43" s="136">
        <f t="shared" si="49"/>
        <v>0</v>
      </c>
      <c r="BS43" s="136">
        <f>IF($Y43-SUMIF($BK$10:BR$10,BS$10,$BK43:BR43)&lt;ROUNDDOWN(BO43*BQ43*1/2,0),$Y43-SUMIF($BK$10:BR$10,BS$10,$BK43:BR43),ROUNDDOWN(BO43*BQ43*1/2,0))</f>
        <v>0</v>
      </c>
      <c r="BT43" s="136">
        <f t="shared" si="18"/>
        <v>0</v>
      </c>
      <c r="BU43" s="137">
        <f t="shared" si="0"/>
        <v>0</v>
      </c>
      <c r="BV43" s="134"/>
      <c r="BW43" s="135">
        <f t="shared" si="19"/>
        <v>0</v>
      </c>
      <c r="BX43" s="136">
        <f t="shared" si="50"/>
        <v>0</v>
      </c>
      <c r="BY43" s="136">
        <f>IF($Y43-SUMIF($BK$10:BX$10,BY$10,$BK43:BX43)&lt;ROUNDDOWN(BU43*BW43*1/2,0),$Y43-SUMIF($BK$10:BX$10,BY$10,$BK43:BX43),ROUNDDOWN(BU43*BW43*1/2,0))</f>
        <v>0</v>
      </c>
      <c r="BZ43" s="136">
        <f t="shared" si="21"/>
        <v>0</v>
      </c>
      <c r="CA43" s="137">
        <f t="shared" si="1"/>
        <v>0</v>
      </c>
      <c r="CB43" s="134"/>
      <c r="CC43" s="135">
        <f t="shared" si="22"/>
        <v>0</v>
      </c>
      <c r="CD43" s="136">
        <f t="shared" si="51"/>
        <v>0</v>
      </c>
      <c r="CE43" s="136">
        <f>IF($Y43-SUMIF($BK$10:CD$10,CE$10,$BK43:CD43)&lt;ROUNDDOWN(CA43*CC43*1/2,0),$Y43-SUMIF($BK$10:CD$10,CE$10,$BK43:CD43),ROUNDDOWN(CA43*CC43*1/2,0))</f>
        <v>0</v>
      </c>
      <c r="CF43" s="136">
        <f t="shared" si="24"/>
        <v>0</v>
      </c>
      <c r="CG43" s="137">
        <f t="shared" si="2"/>
        <v>0</v>
      </c>
      <c r="CH43" s="134"/>
      <c r="CI43" s="135">
        <f t="shared" si="25"/>
        <v>0</v>
      </c>
      <c r="CJ43" s="136">
        <f t="shared" si="54"/>
        <v>0</v>
      </c>
      <c r="CK43" s="136">
        <f>IF($Y43-SUMIF($BK$10:CJ$10,CK$10,$BK43:CJ43)&lt;ROUNDDOWN(CG43*CI43*1/2,0),$Y43-SUMIF($BK$10:CJ$10,CK$10,$BK43:CJ43),ROUNDDOWN(CG43*CI43*1/2,0))</f>
        <v>0</v>
      </c>
      <c r="CL43" s="136">
        <f t="shared" si="27"/>
        <v>0</v>
      </c>
      <c r="CM43" s="138">
        <f t="shared" si="3"/>
        <v>0</v>
      </c>
      <c r="CN43" s="134"/>
      <c r="CO43" s="135">
        <f t="shared" si="28"/>
        <v>0</v>
      </c>
      <c r="CP43" s="136">
        <f t="shared" si="55"/>
        <v>0</v>
      </c>
      <c r="CQ43" s="136">
        <f>IF($Y43-SUMIF($BK$10:CP$10,CQ$10,$BK43:CP43)&lt;ROUNDDOWN(CM43*CO43*1/2,0),$Y43-SUMIF($BK$10:CP$10,CQ$10,$BK43:CP43),ROUNDDOWN(CM43*CO43*1/2,0))</f>
        <v>0</v>
      </c>
      <c r="CR43" s="136">
        <f t="shared" si="30"/>
        <v>0</v>
      </c>
      <c r="CS43" s="138">
        <f t="shared" si="4"/>
        <v>0</v>
      </c>
      <c r="CT43" s="134"/>
      <c r="CU43" s="135">
        <f t="shared" si="31"/>
        <v>0</v>
      </c>
      <c r="CV43" s="136">
        <f t="shared" si="56"/>
        <v>0</v>
      </c>
      <c r="CW43" s="136">
        <f>IF($Y43-SUMIF($BK$10:CV$10,CW$10,$BK43:CV43)&lt;ROUNDDOWN(CS43*CU43*1/2,0),$Y43-SUMIF($BK$10:CV$10,CW$10,$BK43:CV43),ROUNDDOWN(CS43*CU43*1/2,0))</f>
        <v>0</v>
      </c>
      <c r="CX43" s="136">
        <f t="shared" si="33"/>
        <v>0</v>
      </c>
      <c r="CY43" s="138">
        <f t="shared" si="5"/>
        <v>0</v>
      </c>
      <c r="CZ43" s="134"/>
      <c r="DA43" s="135">
        <f t="shared" si="34"/>
        <v>0</v>
      </c>
      <c r="DB43" s="136">
        <f t="shared" si="57"/>
        <v>0</v>
      </c>
      <c r="DC43" s="136">
        <f>IF($Y43-SUMIF($BK$10:DB$10,DC$10,$BK43:DB43)&lt;ROUNDDOWN(CY43*DA43*1/2,0),$Y43-SUMIF($BK$10:DB$10,DC$10,$BK43:DB43),ROUNDDOWN(CY43*DA43*1/2,0))</f>
        <v>0</v>
      </c>
      <c r="DD43" s="136">
        <f t="shared" si="36"/>
        <v>0</v>
      </c>
      <c r="DE43" s="138">
        <f t="shared" si="6"/>
        <v>0</v>
      </c>
      <c r="DF43" s="134"/>
      <c r="DG43" s="135">
        <f t="shared" si="37"/>
        <v>0</v>
      </c>
      <c r="DH43" s="136">
        <f t="shared" si="58"/>
        <v>0</v>
      </c>
      <c r="DI43" s="136">
        <f>IF($Y43-SUMIF($BK$10:DH$10,DI$10,$BK43:DH43)&lt;ROUNDDOWN(DE43*DG43*1/2,0),$Y43-SUMIF($BK$10:DH$10,DI$10,$BK43:DH43),ROUNDDOWN(DE43*DG43*1/2,0))</f>
        <v>0</v>
      </c>
      <c r="DJ43" s="136">
        <f t="shared" si="39"/>
        <v>0</v>
      </c>
      <c r="DK43" s="124">
        <f t="shared" si="52"/>
        <v>0</v>
      </c>
      <c r="DL43" s="124">
        <f t="shared" si="7"/>
        <v>0</v>
      </c>
      <c r="DM43" s="229">
        <f t="shared" si="46"/>
        <v>0</v>
      </c>
      <c r="DO43" s="102" t="str">
        <f t="shared" si="41"/>
        <v/>
      </c>
      <c r="DP43" s="88" t="str">
        <f t="shared" si="42"/>
        <v/>
      </c>
      <c r="DQ43" s="103" t="str">
        <f t="shared" si="53"/>
        <v/>
      </c>
    </row>
    <row r="44" spans="1:121" ht="26.25" customHeight="1">
      <c r="A44" s="110">
        <v>33</v>
      </c>
      <c r="B44" s="186"/>
      <c r="C44" s="186"/>
      <c r="D44" s="186"/>
      <c r="E44" s="186"/>
      <c r="F44" s="186"/>
      <c r="G44" s="186"/>
      <c r="H44" s="186"/>
      <c r="I44" s="187"/>
      <c r="J44" s="187"/>
      <c r="K44" s="187"/>
      <c r="L44" s="187"/>
      <c r="M44" s="188"/>
      <c r="N44" s="189"/>
      <c r="O44" s="120"/>
      <c r="P44" s="120"/>
      <c r="Q44" s="121"/>
      <c r="R44" s="121"/>
      <c r="S44" s="261"/>
      <c r="T44" s="122"/>
      <c r="U44" s="120"/>
      <c r="V44" s="123"/>
      <c r="W44" s="124">
        <f t="shared" si="8"/>
        <v>0</v>
      </c>
      <c r="X44" s="125">
        <v>0</v>
      </c>
      <c r="Y44" s="126">
        <f t="shared" si="44"/>
        <v>0</v>
      </c>
      <c r="Z44" s="123"/>
      <c r="AA44" s="140"/>
      <c r="AB44" s="124">
        <f t="shared" si="45"/>
        <v>0</v>
      </c>
      <c r="AC44" s="184"/>
      <c r="AD44" s="129">
        <f t="shared" si="47"/>
        <v>0</v>
      </c>
      <c r="AE44" s="130">
        <f t="shared" si="48"/>
        <v>0</v>
      </c>
      <c r="AF44" s="131"/>
      <c r="AG44" s="131"/>
      <c r="AH44" s="131"/>
      <c r="AI44" s="131"/>
      <c r="AJ44" s="131"/>
      <c r="AK44" s="131"/>
      <c r="AL44" s="123"/>
      <c r="AM44" s="124" cm="1">
        <f t="array" ref="AM44">IFERROR(ROUND(_xlfn.IFS($U44="Ａ重油",AL44*1,$U44="灯油",AL44*0.939,$U44="ＬＰガス",AL44*1.299,$U44="ＬＮＧ",AL44*1.56),1),0)</f>
        <v>0</v>
      </c>
      <c r="AN44" s="123"/>
      <c r="AO44" s="124" cm="1">
        <f t="array" ref="AO44">IFERROR(ROUND(_xlfn.IFS($U44="Ａ重油",AN44*1,$U44="灯油",AN44*0.939,$U44="ＬＰガス",AN44*1.299,$U44="ＬＮＧ",AN44*1.56),1),0)</f>
        <v>0</v>
      </c>
      <c r="AP44" s="123"/>
      <c r="AQ44" s="123"/>
      <c r="AR44" s="132"/>
      <c r="AS44" s="181"/>
      <c r="AT44" s="233"/>
      <c r="AU44" s="234"/>
      <c r="AV44" s="235"/>
      <c r="AW44" s="235"/>
      <c r="AX44" s="236"/>
      <c r="AY44" s="233"/>
      <c r="AZ44" s="234"/>
      <c r="BA44" s="235"/>
      <c r="BB44" s="235"/>
      <c r="BC44" s="236"/>
      <c r="BD44" s="236"/>
      <c r="BE44" s="235"/>
      <c r="BF44" s="235"/>
      <c r="BG44" s="236"/>
      <c r="BH44" s="254"/>
      <c r="BI44" s="133">
        <f t="shared" ref="BI44:BI75" si="59">IFERROR(VLOOKUP($U44,$BL$4:$BM$7,2,0),0)</f>
        <v>0</v>
      </c>
      <c r="BJ44" s="134"/>
      <c r="BK44" s="135">
        <f t="shared" si="12"/>
        <v>0</v>
      </c>
      <c r="BL44" s="136">
        <f t="shared" si="13"/>
        <v>0</v>
      </c>
      <c r="BM44" s="136">
        <f>IF($Y44-SUMIF($BK$10:BL$10,BM$10,$BK44:BL44)&lt;ROUNDDOWN(BI44*BK44*1/2,0),$Y44-SUMIF($BK$10:BL$10,BM$10,$BK44:BL44),ROUNDDOWN(BI44*BK44*1/2,0))</f>
        <v>0</v>
      </c>
      <c r="BN44" s="136">
        <f t="shared" si="14"/>
        <v>0</v>
      </c>
      <c r="BO44" s="137">
        <f t="shared" ref="BO44:BO75" si="60">IFERROR(VLOOKUP($U44,$BR$4:$BS$7,2,0),0)</f>
        <v>0</v>
      </c>
      <c r="BP44" s="134"/>
      <c r="BQ44" s="135">
        <f t="shared" si="16"/>
        <v>0</v>
      </c>
      <c r="BR44" s="136">
        <f t="shared" si="49"/>
        <v>0</v>
      </c>
      <c r="BS44" s="136">
        <f>IF($Y44-SUMIF($BK$10:BR$10,BS$10,$BK44:BR44)&lt;ROUNDDOWN(BO44*BQ44*1/2,0),$Y44-SUMIF($BK$10:BR$10,BS$10,$BK44:BR44),ROUNDDOWN(BO44*BQ44*1/2,0))</f>
        <v>0</v>
      </c>
      <c r="BT44" s="136">
        <f t="shared" si="18"/>
        <v>0</v>
      </c>
      <c r="BU44" s="137">
        <f t="shared" ref="BU44:BU75" si="61">IFERROR(VLOOKUP($U44,$BX$4:$BY$7,2,0),0)</f>
        <v>0</v>
      </c>
      <c r="BV44" s="134"/>
      <c r="BW44" s="135">
        <f t="shared" si="19"/>
        <v>0</v>
      </c>
      <c r="BX44" s="136">
        <f t="shared" si="50"/>
        <v>0</v>
      </c>
      <c r="BY44" s="136">
        <f>IF($Y44-SUMIF($BK$10:BX$10,BY$10,$BK44:BX44)&lt;ROUNDDOWN(BU44*BW44*1/2,0),$Y44-SUMIF($BK$10:BX$10,BY$10,$BK44:BX44),ROUNDDOWN(BU44*BW44*1/2,0))</f>
        <v>0</v>
      </c>
      <c r="BZ44" s="136">
        <f t="shared" si="21"/>
        <v>0</v>
      </c>
      <c r="CA44" s="137">
        <f t="shared" ref="CA44:CA75" si="62">IFERROR(VLOOKUP($U44,$CD$4:$CE$7,2,0),0)</f>
        <v>0</v>
      </c>
      <c r="CB44" s="134"/>
      <c r="CC44" s="135">
        <f t="shared" si="22"/>
        <v>0</v>
      </c>
      <c r="CD44" s="136">
        <f t="shared" si="51"/>
        <v>0</v>
      </c>
      <c r="CE44" s="136">
        <f>IF($Y44-SUMIF($BK$10:CD$10,CE$10,$BK44:CD44)&lt;ROUNDDOWN(CA44*CC44*1/2,0),$Y44-SUMIF($BK$10:CD$10,CE$10,$BK44:CD44),ROUNDDOWN(CA44*CC44*1/2,0))</f>
        <v>0</v>
      </c>
      <c r="CF44" s="136">
        <f t="shared" si="24"/>
        <v>0</v>
      </c>
      <c r="CG44" s="137">
        <f t="shared" ref="CG44:CG75" si="63">IFERROR(VLOOKUP($U44,$CJ$4:$CL$7,2,0),0)</f>
        <v>0</v>
      </c>
      <c r="CH44" s="134"/>
      <c r="CI44" s="135">
        <f t="shared" si="25"/>
        <v>0</v>
      </c>
      <c r="CJ44" s="136">
        <f t="shared" si="54"/>
        <v>0</v>
      </c>
      <c r="CK44" s="136">
        <f>IF($Y44-SUMIF($BK$10:CJ$10,CK$10,$BK44:CJ44)&lt;ROUNDDOWN(CG44*CI44*1/2,0),$Y44-SUMIF($BK$10:CJ$10,CK$10,$BK44:CJ44),ROUNDDOWN(CG44*CI44*1/2,0))</f>
        <v>0</v>
      </c>
      <c r="CL44" s="136">
        <f t="shared" si="27"/>
        <v>0</v>
      </c>
      <c r="CM44" s="138">
        <f t="shared" ref="CM44:CM75" si="64">IFERROR(VLOOKUP($U44,$CP$4:$CR$7,2,0),0)</f>
        <v>0</v>
      </c>
      <c r="CN44" s="134"/>
      <c r="CO44" s="135">
        <f t="shared" si="28"/>
        <v>0</v>
      </c>
      <c r="CP44" s="136">
        <f t="shared" si="55"/>
        <v>0</v>
      </c>
      <c r="CQ44" s="136">
        <f>IF($Y44-SUMIF($BK$10:CP$10,CQ$10,$BK44:CP44)&lt;ROUNDDOWN(CM44*CO44*1/2,0),$Y44-SUMIF($BK$10:CP$10,CQ$10,$BK44:CP44),ROUNDDOWN(CM44*CO44*1/2,0))</f>
        <v>0</v>
      </c>
      <c r="CR44" s="136">
        <f t="shared" si="30"/>
        <v>0</v>
      </c>
      <c r="CS44" s="138">
        <f t="shared" ref="CS44:CS75" si="65">IFERROR(VLOOKUP($U44,$CV$4:$CX$7,2,0),0)</f>
        <v>0</v>
      </c>
      <c r="CT44" s="134"/>
      <c r="CU44" s="135">
        <f t="shared" si="31"/>
        <v>0</v>
      </c>
      <c r="CV44" s="136">
        <f t="shared" si="56"/>
        <v>0</v>
      </c>
      <c r="CW44" s="136">
        <f>IF($Y44-SUMIF($BK$10:CV$10,CW$10,$BK44:CV44)&lt;ROUNDDOWN(CS44*CU44*1/2,0),$Y44-SUMIF($BK$10:CV$10,CW$10,$BK44:CV44),ROUNDDOWN(CS44*CU44*1/2,0))</f>
        <v>0</v>
      </c>
      <c r="CX44" s="136">
        <f t="shared" si="33"/>
        <v>0</v>
      </c>
      <c r="CY44" s="138">
        <f t="shared" ref="CY44:CY75" si="66">IFERROR(VLOOKUP($U44,$DB$4:$DD$7,2,0),0)</f>
        <v>0</v>
      </c>
      <c r="CZ44" s="134"/>
      <c r="DA44" s="135">
        <f t="shared" si="34"/>
        <v>0</v>
      </c>
      <c r="DB44" s="136">
        <f t="shared" si="57"/>
        <v>0</v>
      </c>
      <c r="DC44" s="136">
        <f>IF($Y44-SUMIF($BK$10:DB$10,DC$10,$BK44:DB44)&lt;ROUNDDOWN(CY44*DA44*1/2,0),$Y44-SUMIF($BK$10:DB$10,DC$10,$BK44:DB44),ROUNDDOWN(CY44*DA44*1/2,0))</f>
        <v>0</v>
      </c>
      <c r="DD44" s="136">
        <f t="shared" si="36"/>
        <v>0</v>
      </c>
      <c r="DE44" s="138">
        <f t="shared" ref="DE44:DE75" si="67">IFERROR(VLOOKUP($U44,$DH$4:$DJ$7,2,0),0)</f>
        <v>0</v>
      </c>
      <c r="DF44" s="134"/>
      <c r="DG44" s="135">
        <f t="shared" si="37"/>
        <v>0</v>
      </c>
      <c r="DH44" s="136">
        <f t="shared" si="58"/>
        <v>0</v>
      </c>
      <c r="DI44" s="136">
        <f>IF($Y44-SUMIF($BK$10:DH$10,DI$10,$BK44:DH44)&lt;ROUNDDOWN(DE44*DG44*1/2,0),$Y44-SUMIF($BK$10:DH$10,DI$10,$BK44:DH44),ROUNDDOWN(DE44*DG44*1/2,0))</f>
        <v>0</v>
      </c>
      <c r="DJ44" s="136">
        <f t="shared" si="39"/>
        <v>0</v>
      </c>
      <c r="DK44" s="124">
        <f t="shared" si="52"/>
        <v>0</v>
      </c>
      <c r="DL44" s="124">
        <f t="shared" ref="DL44:DL75" si="68">IF(IF($AC44="",$Z44,$W44)-$DK44&lt;0,0,IF($AC44="",$Z44,$W44)-$DK44)</f>
        <v>0</v>
      </c>
      <c r="DM44" s="229">
        <f t="shared" si="46"/>
        <v>0</v>
      </c>
      <c r="DO44" s="102" t="str">
        <f t="shared" si="41"/>
        <v/>
      </c>
      <c r="DP44" s="88" t="str">
        <f t="shared" si="42"/>
        <v/>
      </c>
      <c r="DQ44" s="103" t="str">
        <f t="shared" si="53"/>
        <v/>
      </c>
    </row>
    <row r="45" spans="1:121" ht="26.25" customHeight="1">
      <c r="A45" s="110">
        <v>34</v>
      </c>
      <c r="B45" s="186"/>
      <c r="C45" s="186"/>
      <c r="D45" s="186"/>
      <c r="E45" s="186"/>
      <c r="F45" s="186"/>
      <c r="G45" s="186"/>
      <c r="H45" s="186"/>
      <c r="I45" s="187"/>
      <c r="J45" s="187"/>
      <c r="K45" s="187"/>
      <c r="L45" s="187"/>
      <c r="M45" s="188"/>
      <c r="N45" s="189"/>
      <c r="O45" s="120"/>
      <c r="P45" s="120"/>
      <c r="Q45" s="121"/>
      <c r="R45" s="121"/>
      <c r="S45" s="261"/>
      <c r="T45" s="122"/>
      <c r="U45" s="120"/>
      <c r="V45" s="123"/>
      <c r="W45" s="124">
        <f t="shared" si="8"/>
        <v>0</v>
      </c>
      <c r="X45" s="125">
        <v>0</v>
      </c>
      <c r="Y45" s="126">
        <f t="shared" si="44"/>
        <v>0</v>
      </c>
      <c r="Z45" s="123"/>
      <c r="AA45" s="140"/>
      <c r="AB45" s="124">
        <f t="shared" si="45"/>
        <v>0</v>
      </c>
      <c r="AC45" s="184"/>
      <c r="AD45" s="129">
        <f t="shared" si="47"/>
        <v>0</v>
      </c>
      <c r="AE45" s="130">
        <f t="shared" si="48"/>
        <v>0</v>
      </c>
      <c r="AF45" s="131"/>
      <c r="AG45" s="131"/>
      <c r="AH45" s="131"/>
      <c r="AI45" s="131"/>
      <c r="AJ45" s="131"/>
      <c r="AK45" s="131"/>
      <c r="AL45" s="123"/>
      <c r="AM45" s="124" cm="1">
        <f t="array" ref="AM45">IFERROR(ROUND(_xlfn.IFS($U45="Ａ重油",AL45*1,$U45="灯油",AL45*0.939,$U45="ＬＰガス",AL45*1.299,$U45="ＬＮＧ",AL45*1.56),1),0)</f>
        <v>0</v>
      </c>
      <c r="AN45" s="123"/>
      <c r="AO45" s="124" cm="1">
        <f t="array" ref="AO45">IFERROR(ROUND(_xlfn.IFS($U45="Ａ重油",AN45*1,$U45="灯油",AN45*0.939,$U45="ＬＰガス",AN45*1.299,$U45="ＬＮＧ",AN45*1.56),1),0)</f>
        <v>0</v>
      </c>
      <c r="AP45" s="123"/>
      <c r="AQ45" s="123"/>
      <c r="AR45" s="132"/>
      <c r="AS45" s="181"/>
      <c r="AT45" s="237"/>
      <c r="AU45" s="238"/>
      <c r="AV45" s="237"/>
      <c r="AW45" s="237"/>
      <c r="AX45" s="238"/>
      <c r="AY45" s="237"/>
      <c r="AZ45" s="238"/>
      <c r="BA45" s="237"/>
      <c r="BB45" s="237"/>
      <c r="BC45" s="238"/>
      <c r="BD45" s="238"/>
      <c r="BE45" s="237"/>
      <c r="BF45" s="237"/>
      <c r="BG45" s="238"/>
      <c r="BH45" s="254"/>
      <c r="BI45" s="133">
        <f t="shared" si="59"/>
        <v>0</v>
      </c>
      <c r="BJ45" s="134"/>
      <c r="BK45" s="135">
        <f t="shared" si="12"/>
        <v>0</v>
      </c>
      <c r="BL45" s="136">
        <f t="shared" si="13"/>
        <v>0</v>
      </c>
      <c r="BM45" s="136">
        <f>IF($Y45-SUMIF($BK$10:BL$10,BM$10,$BK45:BL45)&lt;ROUNDDOWN(BI45*BK45*1/2,0),$Y45-SUMIF($BK$10:BL$10,BM$10,$BK45:BL45),ROUNDDOWN(BI45*BK45*1/2,0))</f>
        <v>0</v>
      </c>
      <c r="BN45" s="136">
        <f t="shared" si="14"/>
        <v>0</v>
      </c>
      <c r="BO45" s="137">
        <f t="shared" si="60"/>
        <v>0</v>
      </c>
      <c r="BP45" s="134"/>
      <c r="BQ45" s="135">
        <f t="shared" si="16"/>
        <v>0</v>
      </c>
      <c r="BR45" s="136">
        <f t="shared" si="49"/>
        <v>0</v>
      </c>
      <c r="BS45" s="136">
        <f>IF($Y45-SUMIF($BK$10:BR$10,BS$10,$BK45:BR45)&lt;ROUNDDOWN(BO45*BQ45*1/2,0),$Y45-SUMIF($BK$10:BR$10,BS$10,$BK45:BR45),ROUNDDOWN(BO45*BQ45*1/2,0))</f>
        <v>0</v>
      </c>
      <c r="BT45" s="136">
        <f t="shared" si="18"/>
        <v>0</v>
      </c>
      <c r="BU45" s="137">
        <f t="shared" si="61"/>
        <v>0</v>
      </c>
      <c r="BV45" s="134"/>
      <c r="BW45" s="135">
        <f t="shared" si="19"/>
        <v>0</v>
      </c>
      <c r="BX45" s="136">
        <f t="shared" si="50"/>
        <v>0</v>
      </c>
      <c r="BY45" s="136">
        <f>IF($Y45-SUMIF($BK$10:BX$10,BY$10,$BK45:BX45)&lt;ROUNDDOWN(BU45*BW45*1/2,0),$Y45-SUMIF($BK$10:BX$10,BY$10,$BK45:BX45),ROUNDDOWN(BU45*BW45*1/2,0))</f>
        <v>0</v>
      </c>
      <c r="BZ45" s="136">
        <f t="shared" si="21"/>
        <v>0</v>
      </c>
      <c r="CA45" s="137">
        <f t="shared" si="62"/>
        <v>0</v>
      </c>
      <c r="CB45" s="134"/>
      <c r="CC45" s="135">
        <f t="shared" si="22"/>
        <v>0</v>
      </c>
      <c r="CD45" s="136">
        <f t="shared" si="51"/>
        <v>0</v>
      </c>
      <c r="CE45" s="136">
        <f>IF($Y45-SUMIF($BK$10:CD$10,CE$10,$BK45:CD45)&lt;ROUNDDOWN(CA45*CC45*1/2,0),$Y45-SUMIF($BK$10:CD$10,CE$10,$BK45:CD45),ROUNDDOWN(CA45*CC45*1/2,0))</f>
        <v>0</v>
      </c>
      <c r="CF45" s="136">
        <f t="shared" si="24"/>
        <v>0</v>
      </c>
      <c r="CG45" s="137">
        <f t="shared" si="63"/>
        <v>0</v>
      </c>
      <c r="CH45" s="134"/>
      <c r="CI45" s="135">
        <f t="shared" si="25"/>
        <v>0</v>
      </c>
      <c r="CJ45" s="136">
        <f t="shared" si="54"/>
        <v>0</v>
      </c>
      <c r="CK45" s="136">
        <f>IF($Y45-SUMIF($BK$10:CJ$10,CK$10,$BK45:CJ45)&lt;ROUNDDOWN(CG45*CI45*1/2,0),$Y45-SUMIF($BK$10:CJ$10,CK$10,$BK45:CJ45),ROUNDDOWN(CG45*CI45*1/2,0))</f>
        <v>0</v>
      </c>
      <c r="CL45" s="136">
        <f t="shared" si="27"/>
        <v>0</v>
      </c>
      <c r="CM45" s="138">
        <f t="shared" si="64"/>
        <v>0</v>
      </c>
      <c r="CN45" s="134"/>
      <c r="CO45" s="135">
        <f t="shared" si="28"/>
        <v>0</v>
      </c>
      <c r="CP45" s="136">
        <f t="shared" si="55"/>
        <v>0</v>
      </c>
      <c r="CQ45" s="136">
        <f>IF($Y45-SUMIF($BK$10:CP$10,CQ$10,$BK45:CP45)&lt;ROUNDDOWN(CM45*CO45*1/2,0),$Y45-SUMIF($BK$10:CP$10,CQ$10,$BK45:CP45),ROUNDDOWN(CM45*CO45*1/2,0))</f>
        <v>0</v>
      </c>
      <c r="CR45" s="136">
        <f t="shared" si="30"/>
        <v>0</v>
      </c>
      <c r="CS45" s="138">
        <f t="shared" si="65"/>
        <v>0</v>
      </c>
      <c r="CT45" s="134"/>
      <c r="CU45" s="135">
        <f t="shared" si="31"/>
        <v>0</v>
      </c>
      <c r="CV45" s="136">
        <f t="shared" si="56"/>
        <v>0</v>
      </c>
      <c r="CW45" s="136">
        <f>IF($Y45-SUMIF($BK$10:CV$10,CW$10,$BK45:CV45)&lt;ROUNDDOWN(CS45*CU45*1/2,0),$Y45-SUMIF($BK$10:CV$10,CW$10,$BK45:CV45),ROUNDDOWN(CS45*CU45*1/2,0))</f>
        <v>0</v>
      </c>
      <c r="CX45" s="136">
        <f t="shared" si="33"/>
        <v>0</v>
      </c>
      <c r="CY45" s="138">
        <f t="shared" si="66"/>
        <v>0</v>
      </c>
      <c r="CZ45" s="134"/>
      <c r="DA45" s="135">
        <f t="shared" si="34"/>
        <v>0</v>
      </c>
      <c r="DB45" s="136">
        <f t="shared" si="57"/>
        <v>0</v>
      </c>
      <c r="DC45" s="136">
        <f>IF($Y45-SUMIF($BK$10:DB$10,DC$10,$BK45:DB45)&lt;ROUNDDOWN(CY45*DA45*1/2,0),$Y45-SUMIF($BK$10:DB$10,DC$10,$BK45:DB45),ROUNDDOWN(CY45*DA45*1/2,0))</f>
        <v>0</v>
      </c>
      <c r="DD45" s="136">
        <f t="shared" si="36"/>
        <v>0</v>
      </c>
      <c r="DE45" s="138">
        <f t="shared" si="67"/>
        <v>0</v>
      </c>
      <c r="DF45" s="134"/>
      <c r="DG45" s="135">
        <f t="shared" si="37"/>
        <v>0</v>
      </c>
      <c r="DH45" s="136">
        <f t="shared" si="58"/>
        <v>0</v>
      </c>
      <c r="DI45" s="136">
        <f>IF($Y45-SUMIF($BK$10:DH$10,DI$10,$BK45:DH45)&lt;ROUNDDOWN(DE45*DG45*1/2,0),$Y45-SUMIF($BK$10:DH$10,DI$10,$BK45:DH45),ROUNDDOWN(DE45*DG45*1/2,0))</f>
        <v>0</v>
      </c>
      <c r="DJ45" s="136">
        <f t="shared" si="39"/>
        <v>0</v>
      </c>
      <c r="DK45" s="124">
        <f t="shared" si="52"/>
        <v>0</v>
      </c>
      <c r="DL45" s="124">
        <f t="shared" si="68"/>
        <v>0</v>
      </c>
      <c r="DM45" s="229">
        <f t="shared" si="46"/>
        <v>0</v>
      </c>
      <c r="DO45" s="102" t="str">
        <f t="shared" si="41"/>
        <v/>
      </c>
      <c r="DP45" s="88" t="str">
        <f t="shared" si="42"/>
        <v/>
      </c>
      <c r="DQ45" s="103" t="str">
        <f t="shared" si="53"/>
        <v/>
      </c>
    </row>
    <row r="46" spans="1:121" ht="26.25" customHeight="1">
      <c r="A46" s="110">
        <v>35</v>
      </c>
      <c r="B46" s="186"/>
      <c r="C46" s="186"/>
      <c r="D46" s="186"/>
      <c r="E46" s="186"/>
      <c r="F46" s="186"/>
      <c r="G46" s="186"/>
      <c r="H46" s="186"/>
      <c r="I46" s="187"/>
      <c r="J46" s="187"/>
      <c r="K46" s="187"/>
      <c r="L46" s="187"/>
      <c r="M46" s="188"/>
      <c r="N46" s="189"/>
      <c r="O46" s="120"/>
      <c r="P46" s="120"/>
      <c r="Q46" s="121"/>
      <c r="R46" s="121"/>
      <c r="S46" s="261"/>
      <c r="T46" s="122"/>
      <c r="U46" s="120"/>
      <c r="V46" s="123"/>
      <c r="W46" s="124">
        <f t="shared" si="8"/>
        <v>0</v>
      </c>
      <c r="X46" s="125">
        <v>0</v>
      </c>
      <c r="Y46" s="126">
        <f t="shared" si="44"/>
        <v>0</v>
      </c>
      <c r="Z46" s="123"/>
      <c r="AA46" s="140"/>
      <c r="AB46" s="124">
        <f t="shared" si="45"/>
        <v>0</v>
      </c>
      <c r="AC46" s="184"/>
      <c r="AD46" s="129">
        <f t="shared" si="47"/>
        <v>0</v>
      </c>
      <c r="AE46" s="130">
        <f t="shared" si="48"/>
        <v>0</v>
      </c>
      <c r="AF46" s="131"/>
      <c r="AG46" s="131"/>
      <c r="AH46" s="131"/>
      <c r="AI46" s="131"/>
      <c r="AJ46" s="131"/>
      <c r="AK46" s="131"/>
      <c r="AL46" s="123"/>
      <c r="AM46" s="124" cm="1">
        <f t="array" ref="AM46">IFERROR(ROUND(_xlfn.IFS($U46="Ａ重油",AL46*1,$U46="灯油",AL46*0.939,$U46="ＬＰガス",AL46*1.299,$U46="ＬＮＧ",AL46*1.56),1),0)</f>
        <v>0</v>
      </c>
      <c r="AN46" s="123"/>
      <c r="AO46" s="124" cm="1">
        <f t="array" ref="AO46">IFERROR(ROUND(_xlfn.IFS($U46="Ａ重油",AN46*1,$U46="灯油",AN46*0.939,$U46="ＬＰガス",AN46*1.299,$U46="ＬＮＧ",AN46*1.56),1),0)</f>
        <v>0</v>
      </c>
      <c r="AP46" s="123"/>
      <c r="AQ46" s="123"/>
      <c r="AR46" s="132"/>
      <c r="AS46" s="181"/>
      <c r="AT46" s="233"/>
      <c r="AU46" s="234"/>
      <c r="AV46" s="235"/>
      <c r="AW46" s="235"/>
      <c r="AX46" s="236"/>
      <c r="AY46" s="233"/>
      <c r="AZ46" s="234"/>
      <c r="BA46" s="235"/>
      <c r="BB46" s="235"/>
      <c r="BC46" s="236"/>
      <c r="BD46" s="236"/>
      <c r="BE46" s="235"/>
      <c r="BF46" s="235"/>
      <c r="BG46" s="236"/>
      <c r="BH46" s="254"/>
      <c r="BI46" s="133">
        <f t="shared" si="59"/>
        <v>0</v>
      </c>
      <c r="BJ46" s="134"/>
      <c r="BK46" s="135">
        <f t="shared" si="12"/>
        <v>0</v>
      </c>
      <c r="BL46" s="136">
        <f t="shared" si="13"/>
        <v>0</v>
      </c>
      <c r="BM46" s="136">
        <f>IF($Y46-SUMIF($BK$10:BL$10,BM$10,$BK46:BL46)&lt;ROUNDDOWN(BI46*BK46*1/2,0),$Y46-SUMIF($BK$10:BL$10,BM$10,$BK46:BL46),ROUNDDOWN(BI46*BK46*1/2,0))</f>
        <v>0</v>
      </c>
      <c r="BN46" s="136">
        <f t="shared" si="14"/>
        <v>0</v>
      </c>
      <c r="BO46" s="137">
        <f t="shared" si="60"/>
        <v>0</v>
      </c>
      <c r="BP46" s="134"/>
      <c r="BQ46" s="135">
        <f t="shared" si="16"/>
        <v>0</v>
      </c>
      <c r="BR46" s="136">
        <f t="shared" si="49"/>
        <v>0</v>
      </c>
      <c r="BS46" s="136">
        <f>IF($Y46-SUMIF($BK$10:BR$10,BS$10,$BK46:BR46)&lt;ROUNDDOWN(BO46*BQ46*1/2,0),$Y46-SUMIF($BK$10:BR$10,BS$10,$BK46:BR46),ROUNDDOWN(BO46*BQ46*1/2,0))</f>
        <v>0</v>
      </c>
      <c r="BT46" s="136">
        <f t="shared" si="18"/>
        <v>0</v>
      </c>
      <c r="BU46" s="137">
        <f t="shared" si="61"/>
        <v>0</v>
      </c>
      <c r="BV46" s="134"/>
      <c r="BW46" s="135">
        <f t="shared" si="19"/>
        <v>0</v>
      </c>
      <c r="BX46" s="136">
        <f t="shared" si="50"/>
        <v>0</v>
      </c>
      <c r="BY46" s="136">
        <f>IF($Y46-SUMIF($BK$10:BX$10,BY$10,$BK46:BX46)&lt;ROUNDDOWN(BU46*BW46*1/2,0),$Y46-SUMIF($BK$10:BX$10,BY$10,$BK46:BX46),ROUNDDOWN(BU46*BW46*1/2,0))</f>
        <v>0</v>
      </c>
      <c r="BZ46" s="136">
        <f t="shared" si="21"/>
        <v>0</v>
      </c>
      <c r="CA46" s="137">
        <f t="shared" si="62"/>
        <v>0</v>
      </c>
      <c r="CB46" s="134"/>
      <c r="CC46" s="135">
        <f t="shared" si="22"/>
        <v>0</v>
      </c>
      <c r="CD46" s="136">
        <f t="shared" si="51"/>
        <v>0</v>
      </c>
      <c r="CE46" s="136">
        <f>IF($Y46-SUMIF($BK$10:CD$10,CE$10,$BK46:CD46)&lt;ROUNDDOWN(CA46*CC46*1/2,0),$Y46-SUMIF($BK$10:CD$10,CE$10,$BK46:CD46),ROUNDDOWN(CA46*CC46*1/2,0))</f>
        <v>0</v>
      </c>
      <c r="CF46" s="136">
        <f t="shared" si="24"/>
        <v>0</v>
      </c>
      <c r="CG46" s="137">
        <f t="shared" si="63"/>
        <v>0</v>
      </c>
      <c r="CH46" s="134"/>
      <c r="CI46" s="135">
        <f t="shared" si="25"/>
        <v>0</v>
      </c>
      <c r="CJ46" s="136">
        <f t="shared" si="54"/>
        <v>0</v>
      </c>
      <c r="CK46" s="136">
        <f>IF($Y46-SUMIF($BK$10:CJ$10,CK$10,$BK46:CJ46)&lt;ROUNDDOWN(CG46*CI46*1/2,0),$Y46-SUMIF($BK$10:CJ$10,CK$10,$BK46:CJ46),ROUNDDOWN(CG46*CI46*1/2,0))</f>
        <v>0</v>
      </c>
      <c r="CL46" s="136">
        <f t="shared" si="27"/>
        <v>0</v>
      </c>
      <c r="CM46" s="138">
        <f t="shared" si="64"/>
        <v>0</v>
      </c>
      <c r="CN46" s="134"/>
      <c r="CO46" s="135">
        <f t="shared" si="28"/>
        <v>0</v>
      </c>
      <c r="CP46" s="136">
        <f t="shared" si="55"/>
        <v>0</v>
      </c>
      <c r="CQ46" s="136">
        <f>IF($Y46-SUMIF($BK$10:CP$10,CQ$10,$BK46:CP46)&lt;ROUNDDOWN(CM46*CO46*1/2,0),$Y46-SUMIF($BK$10:CP$10,CQ$10,$BK46:CP46),ROUNDDOWN(CM46*CO46*1/2,0))</f>
        <v>0</v>
      </c>
      <c r="CR46" s="136">
        <f t="shared" si="30"/>
        <v>0</v>
      </c>
      <c r="CS46" s="138">
        <f t="shared" si="65"/>
        <v>0</v>
      </c>
      <c r="CT46" s="134"/>
      <c r="CU46" s="135">
        <f t="shared" si="31"/>
        <v>0</v>
      </c>
      <c r="CV46" s="136">
        <f t="shared" si="56"/>
        <v>0</v>
      </c>
      <c r="CW46" s="136">
        <f>IF($Y46-SUMIF($BK$10:CV$10,CW$10,$BK46:CV46)&lt;ROUNDDOWN(CS46*CU46*1/2,0),$Y46-SUMIF($BK$10:CV$10,CW$10,$BK46:CV46),ROUNDDOWN(CS46*CU46*1/2,0))</f>
        <v>0</v>
      </c>
      <c r="CX46" s="136">
        <f t="shared" si="33"/>
        <v>0</v>
      </c>
      <c r="CY46" s="138">
        <f t="shared" si="66"/>
        <v>0</v>
      </c>
      <c r="CZ46" s="134"/>
      <c r="DA46" s="135">
        <f t="shared" si="34"/>
        <v>0</v>
      </c>
      <c r="DB46" s="136">
        <f t="shared" si="57"/>
        <v>0</v>
      </c>
      <c r="DC46" s="136">
        <f>IF($Y46-SUMIF($BK$10:DB$10,DC$10,$BK46:DB46)&lt;ROUNDDOWN(CY46*DA46*1/2,0),$Y46-SUMIF($BK$10:DB$10,DC$10,$BK46:DB46),ROUNDDOWN(CY46*DA46*1/2,0))</f>
        <v>0</v>
      </c>
      <c r="DD46" s="136">
        <f t="shared" si="36"/>
        <v>0</v>
      </c>
      <c r="DE46" s="138">
        <f t="shared" si="67"/>
        <v>0</v>
      </c>
      <c r="DF46" s="134"/>
      <c r="DG46" s="135">
        <f t="shared" si="37"/>
        <v>0</v>
      </c>
      <c r="DH46" s="136">
        <f t="shared" si="58"/>
        <v>0</v>
      </c>
      <c r="DI46" s="136">
        <f>IF($Y46-SUMIF($BK$10:DH$10,DI$10,$BK46:DH46)&lt;ROUNDDOWN(DE46*DG46*1/2,0),$Y46-SUMIF($BK$10:DH$10,DI$10,$BK46:DH46),ROUNDDOWN(DE46*DG46*1/2,0))</f>
        <v>0</v>
      </c>
      <c r="DJ46" s="136">
        <f t="shared" si="39"/>
        <v>0</v>
      </c>
      <c r="DK46" s="124">
        <f t="shared" si="52"/>
        <v>0</v>
      </c>
      <c r="DL46" s="124">
        <f t="shared" si="68"/>
        <v>0</v>
      </c>
      <c r="DM46" s="229">
        <f t="shared" si="46"/>
        <v>0</v>
      </c>
      <c r="DO46" s="102" t="str">
        <f t="shared" si="41"/>
        <v/>
      </c>
      <c r="DP46" s="88" t="str">
        <f t="shared" si="42"/>
        <v/>
      </c>
      <c r="DQ46" s="103" t="str">
        <f t="shared" si="53"/>
        <v/>
      </c>
    </row>
    <row r="47" spans="1:121" ht="26.25" customHeight="1">
      <c r="A47" s="110">
        <v>36</v>
      </c>
      <c r="B47" s="186"/>
      <c r="C47" s="186"/>
      <c r="D47" s="186"/>
      <c r="E47" s="186"/>
      <c r="F47" s="186"/>
      <c r="G47" s="186"/>
      <c r="H47" s="186"/>
      <c r="I47" s="187"/>
      <c r="J47" s="187"/>
      <c r="K47" s="187"/>
      <c r="L47" s="187"/>
      <c r="M47" s="188"/>
      <c r="N47" s="189"/>
      <c r="O47" s="120"/>
      <c r="P47" s="120"/>
      <c r="Q47" s="121"/>
      <c r="R47" s="121"/>
      <c r="S47" s="261"/>
      <c r="T47" s="122"/>
      <c r="U47" s="120"/>
      <c r="V47" s="123"/>
      <c r="W47" s="124">
        <f t="shared" si="8"/>
        <v>0</v>
      </c>
      <c r="X47" s="125">
        <v>0</v>
      </c>
      <c r="Y47" s="126">
        <f t="shared" si="44"/>
        <v>0</v>
      </c>
      <c r="Z47" s="123"/>
      <c r="AA47" s="140"/>
      <c r="AB47" s="124">
        <f t="shared" si="45"/>
        <v>0</v>
      </c>
      <c r="AC47" s="184"/>
      <c r="AD47" s="129">
        <f t="shared" si="47"/>
        <v>0</v>
      </c>
      <c r="AE47" s="130">
        <f t="shared" si="48"/>
        <v>0</v>
      </c>
      <c r="AF47" s="131"/>
      <c r="AG47" s="131"/>
      <c r="AH47" s="131"/>
      <c r="AI47" s="131"/>
      <c r="AJ47" s="131"/>
      <c r="AK47" s="131"/>
      <c r="AL47" s="123"/>
      <c r="AM47" s="124" cm="1">
        <f t="array" ref="AM47">IFERROR(ROUND(_xlfn.IFS($U47="Ａ重油",AL47*1,$U47="灯油",AL47*0.939,$U47="ＬＰガス",AL47*1.299,$U47="ＬＮＧ",AL47*1.56),1),0)</f>
        <v>0</v>
      </c>
      <c r="AN47" s="123"/>
      <c r="AO47" s="124" cm="1">
        <f t="array" ref="AO47">IFERROR(ROUND(_xlfn.IFS($U47="Ａ重油",AN47*1,$U47="灯油",AN47*0.939,$U47="ＬＰガス",AN47*1.299,$U47="ＬＮＧ",AN47*1.56),1),0)</f>
        <v>0</v>
      </c>
      <c r="AP47" s="123"/>
      <c r="AQ47" s="123"/>
      <c r="AR47" s="132"/>
      <c r="AS47" s="181"/>
      <c r="AT47" s="237"/>
      <c r="AU47" s="238"/>
      <c r="AV47" s="237"/>
      <c r="AW47" s="237"/>
      <c r="AX47" s="238"/>
      <c r="AY47" s="237"/>
      <c r="AZ47" s="238"/>
      <c r="BA47" s="237"/>
      <c r="BB47" s="237"/>
      <c r="BC47" s="238"/>
      <c r="BD47" s="238"/>
      <c r="BE47" s="237"/>
      <c r="BF47" s="237"/>
      <c r="BG47" s="238"/>
      <c r="BH47" s="254"/>
      <c r="BI47" s="133">
        <f t="shared" si="59"/>
        <v>0</v>
      </c>
      <c r="BJ47" s="134"/>
      <c r="BK47" s="135">
        <f t="shared" si="12"/>
        <v>0</v>
      </c>
      <c r="BL47" s="136">
        <f t="shared" si="13"/>
        <v>0</v>
      </c>
      <c r="BM47" s="136">
        <f>IF($Y47-SUMIF($BK$10:BL$10,BM$10,$BK47:BL47)&lt;ROUNDDOWN(BI47*BK47*1/2,0),$Y47-SUMIF($BK$10:BL$10,BM$10,$BK47:BL47),ROUNDDOWN(BI47*BK47*1/2,0))</f>
        <v>0</v>
      </c>
      <c r="BN47" s="136">
        <f t="shared" si="14"/>
        <v>0</v>
      </c>
      <c r="BO47" s="137">
        <f t="shared" si="60"/>
        <v>0</v>
      </c>
      <c r="BP47" s="134"/>
      <c r="BQ47" s="135">
        <f t="shared" si="16"/>
        <v>0</v>
      </c>
      <c r="BR47" s="136">
        <f t="shared" si="49"/>
        <v>0</v>
      </c>
      <c r="BS47" s="136">
        <f>IF($Y47-SUMIF($BK$10:BR$10,BS$10,$BK47:BR47)&lt;ROUNDDOWN(BO47*BQ47*1/2,0),$Y47-SUMIF($BK$10:BR$10,BS$10,$BK47:BR47),ROUNDDOWN(BO47*BQ47*1/2,0))</f>
        <v>0</v>
      </c>
      <c r="BT47" s="136">
        <f t="shared" si="18"/>
        <v>0</v>
      </c>
      <c r="BU47" s="137">
        <f t="shared" si="61"/>
        <v>0</v>
      </c>
      <c r="BV47" s="134"/>
      <c r="BW47" s="135">
        <f t="shared" si="19"/>
        <v>0</v>
      </c>
      <c r="BX47" s="136">
        <f t="shared" si="50"/>
        <v>0</v>
      </c>
      <c r="BY47" s="136">
        <f>IF($Y47-SUMIF($BK$10:BX$10,BY$10,$BK47:BX47)&lt;ROUNDDOWN(BU47*BW47*1/2,0),$Y47-SUMIF($BK$10:BX$10,BY$10,$BK47:BX47),ROUNDDOWN(BU47*BW47*1/2,0))</f>
        <v>0</v>
      </c>
      <c r="BZ47" s="136">
        <f t="shared" si="21"/>
        <v>0</v>
      </c>
      <c r="CA47" s="137">
        <f t="shared" si="62"/>
        <v>0</v>
      </c>
      <c r="CB47" s="134"/>
      <c r="CC47" s="135">
        <f t="shared" si="22"/>
        <v>0</v>
      </c>
      <c r="CD47" s="136">
        <f t="shared" si="51"/>
        <v>0</v>
      </c>
      <c r="CE47" s="136">
        <f>IF($Y47-SUMIF($BK$10:CD$10,CE$10,$BK47:CD47)&lt;ROUNDDOWN(CA47*CC47*1/2,0),$Y47-SUMIF($BK$10:CD$10,CE$10,$BK47:CD47),ROUNDDOWN(CA47*CC47*1/2,0))</f>
        <v>0</v>
      </c>
      <c r="CF47" s="136">
        <f t="shared" si="24"/>
        <v>0</v>
      </c>
      <c r="CG47" s="137">
        <f t="shared" si="63"/>
        <v>0</v>
      </c>
      <c r="CH47" s="134"/>
      <c r="CI47" s="135">
        <f t="shared" si="25"/>
        <v>0</v>
      </c>
      <c r="CJ47" s="136">
        <f t="shared" si="54"/>
        <v>0</v>
      </c>
      <c r="CK47" s="136">
        <f>IF($Y47-SUMIF($BK$10:CJ$10,CK$10,$BK47:CJ47)&lt;ROUNDDOWN(CG47*CI47*1/2,0),$Y47-SUMIF($BK$10:CJ$10,CK$10,$BK47:CJ47),ROUNDDOWN(CG47*CI47*1/2,0))</f>
        <v>0</v>
      </c>
      <c r="CL47" s="136">
        <f t="shared" si="27"/>
        <v>0</v>
      </c>
      <c r="CM47" s="138">
        <f t="shared" si="64"/>
        <v>0</v>
      </c>
      <c r="CN47" s="134"/>
      <c r="CO47" s="135">
        <f t="shared" si="28"/>
        <v>0</v>
      </c>
      <c r="CP47" s="136">
        <f t="shared" si="55"/>
        <v>0</v>
      </c>
      <c r="CQ47" s="136">
        <f>IF($Y47-SUMIF($BK$10:CP$10,CQ$10,$BK47:CP47)&lt;ROUNDDOWN(CM47*CO47*1/2,0),$Y47-SUMIF($BK$10:CP$10,CQ$10,$BK47:CP47),ROUNDDOWN(CM47*CO47*1/2,0))</f>
        <v>0</v>
      </c>
      <c r="CR47" s="136">
        <f t="shared" si="30"/>
        <v>0</v>
      </c>
      <c r="CS47" s="138">
        <f t="shared" si="65"/>
        <v>0</v>
      </c>
      <c r="CT47" s="134"/>
      <c r="CU47" s="135">
        <f t="shared" si="31"/>
        <v>0</v>
      </c>
      <c r="CV47" s="136">
        <f t="shared" si="56"/>
        <v>0</v>
      </c>
      <c r="CW47" s="136">
        <f>IF($Y47-SUMIF($BK$10:CV$10,CW$10,$BK47:CV47)&lt;ROUNDDOWN(CS47*CU47*1/2,0),$Y47-SUMIF($BK$10:CV$10,CW$10,$BK47:CV47),ROUNDDOWN(CS47*CU47*1/2,0))</f>
        <v>0</v>
      </c>
      <c r="CX47" s="136">
        <f t="shared" si="33"/>
        <v>0</v>
      </c>
      <c r="CY47" s="138">
        <f t="shared" si="66"/>
        <v>0</v>
      </c>
      <c r="CZ47" s="134"/>
      <c r="DA47" s="135">
        <f t="shared" si="34"/>
        <v>0</v>
      </c>
      <c r="DB47" s="136">
        <f t="shared" si="57"/>
        <v>0</v>
      </c>
      <c r="DC47" s="136">
        <f>IF($Y47-SUMIF($BK$10:DB$10,DC$10,$BK47:DB47)&lt;ROUNDDOWN(CY47*DA47*1/2,0),$Y47-SUMIF($BK$10:DB$10,DC$10,$BK47:DB47),ROUNDDOWN(CY47*DA47*1/2,0))</f>
        <v>0</v>
      </c>
      <c r="DD47" s="136">
        <f t="shared" si="36"/>
        <v>0</v>
      </c>
      <c r="DE47" s="138">
        <f t="shared" si="67"/>
        <v>0</v>
      </c>
      <c r="DF47" s="134"/>
      <c r="DG47" s="135">
        <f t="shared" si="37"/>
        <v>0</v>
      </c>
      <c r="DH47" s="136">
        <f t="shared" si="58"/>
        <v>0</v>
      </c>
      <c r="DI47" s="136">
        <f>IF($Y47-SUMIF($BK$10:DH$10,DI$10,$BK47:DH47)&lt;ROUNDDOWN(DE47*DG47*1/2,0),$Y47-SUMIF($BK$10:DH$10,DI$10,$BK47:DH47),ROUNDDOWN(DE47*DG47*1/2,0))</f>
        <v>0</v>
      </c>
      <c r="DJ47" s="136">
        <f t="shared" si="39"/>
        <v>0</v>
      </c>
      <c r="DK47" s="124">
        <f t="shared" si="52"/>
        <v>0</v>
      </c>
      <c r="DL47" s="124">
        <f t="shared" si="68"/>
        <v>0</v>
      </c>
      <c r="DM47" s="229">
        <f t="shared" si="46"/>
        <v>0</v>
      </c>
      <c r="DO47" s="102" t="str">
        <f t="shared" si="41"/>
        <v/>
      </c>
      <c r="DP47" s="88" t="str">
        <f t="shared" si="42"/>
        <v/>
      </c>
      <c r="DQ47" s="103" t="str">
        <f t="shared" si="53"/>
        <v/>
      </c>
    </row>
    <row r="48" spans="1:121" ht="26.25" customHeight="1">
      <c r="A48" s="110">
        <v>37</v>
      </c>
      <c r="B48" s="186"/>
      <c r="C48" s="186"/>
      <c r="D48" s="186"/>
      <c r="E48" s="186"/>
      <c r="F48" s="186"/>
      <c r="G48" s="186"/>
      <c r="H48" s="186"/>
      <c r="I48" s="187"/>
      <c r="J48" s="187"/>
      <c r="K48" s="187"/>
      <c r="L48" s="187"/>
      <c r="M48" s="188"/>
      <c r="N48" s="189"/>
      <c r="O48" s="120"/>
      <c r="P48" s="120"/>
      <c r="Q48" s="121"/>
      <c r="R48" s="121"/>
      <c r="S48" s="261"/>
      <c r="T48" s="122"/>
      <c r="U48" s="120"/>
      <c r="V48" s="123"/>
      <c r="W48" s="124">
        <f t="shared" si="8"/>
        <v>0</v>
      </c>
      <c r="X48" s="125">
        <v>0</v>
      </c>
      <c r="Y48" s="126">
        <f t="shared" si="44"/>
        <v>0</v>
      </c>
      <c r="Z48" s="123"/>
      <c r="AA48" s="140"/>
      <c r="AB48" s="124">
        <f t="shared" si="45"/>
        <v>0</v>
      </c>
      <c r="AC48" s="184"/>
      <c r="AD48" s="129">
        <f t="shared" si="47"/>
        <v>0</v>
      </c>
      <c r="AE48" s="130">
        <f t="shared" si="48"/>
        <v>0</v>
      </c>
      <c r="AF48" s="131"/>
      <c r="AG48" s="131"/>
      <c r="AH48" s="131"/>
      <c r="AI48" s="131"/>
      <c r="AJ48" s="131"/>
      <c r="AK48" s="131"/>
      <c r="AL48" s="123"/>
      <c r="AM48" s="124" cm="1">
        <f t="array" ref="AM48">IFERROR(ROUND(_xlfn.IFS($U48="Ａ重油",AL48*1,$U48="灯油",AL48*0.939,$U48="ＬＰガス",AL48*1.299,$U48="ＬＮＧ",AL48*1.56),1),0)</f>
        <v>0</v>
      </c>
      <c r="AN48" s="123"/>
      <c r="AO48" s="124" cm="1">
        <f t="array" ref="AO48">IFERROR(ROUND(_xlfn.IFS($U48="Ａ重油",AN48*1,$U48="灯油",AN48*0.939,$U48="ＬＰガス",AN48*1.299,$U48="ＬＮＧ",AN48*1.56),1),0)</f>
        <v>0</v>
      </c>
      <c r="AP48" s="123"/>
      <c r="AQ48" s="123"/>
      <c r="AR48" s="132"/>
      <c r="AS48" s="181"/>
      <c r="AT48" s="233"/>
      <c r="AU48" s="234"/>
      <c r="AV48" s="235"/>
      <c r="AW48" s="235"/>
      <c r="AX48" s="236"/>
      <c r="AY48" s="233"/>
      <c r="AZ48" s="234"/>
      <c r="BA48" s="235"/>
      <c r="BB48" s="235"/>
      <c r="BC48" s="236"/>
      <c r="BD48" s="236"/>
      <c r="BE48" s="235"/>
      <c r="BF48" s="235"/>
      <c r="BG48" s="236"/>
      <c r="BH48" s="254"/>
      <c r="BI48" s="133">
        <f t="shared" si="59"/>
        <v>0</v>
      </c>
      <c r="BJ48" s="134"/>
      <c r="BK48" s="135">
        <f t="shared" si="12"/>
        <v>0</v>
      </c>
      <c r="BL48" s="136">
        <f t="shared" si="13"/>
        <v>0</v>
      </c>
      <c r="BM48" s="136">
        <f>IF($Y48-SUMIF($BK$10:BL$10,BM$10,$BK48:BL48)&lt;ROUNDDOWN(BI48*BK48*1/2,0),$Y48-SUMIF($BK$10:BL$10,BM$10,$BK48:BL48),ROUNDDOWN(BI48*BK48*1/2,0))</f>
        <v>0</v>
      </c>
      <c r="BN48" s="136">
        <f t="shared" si="14"/>
        <v>0</v>
      </c>
      <c r="BO48" s="137">
        <f t="shared" si="60"/>
        <v>0</v>
      </c>
      <c r="BP48" s="134"/>
      <c r="BQ48" s="135">
        <f t="shared" si="16"/>
        <v>0</v>
      </c>
      <c r="BR48" s="136">
        <f t="shared" si="49"/>
        <v>0</v>
      </c>
      <c r="BS48" s="136">
        <f>IF($Y48-SUMIF($BK$10:BR$10,BS$10,$BK48:BR48)&lt;ROUNDDOWN(BO48*BQ48*1/2,0),$Y48-SUMIF($BK$10:BR$10,BS$10,$BK48:BR48),ROUNDDOWN(BO48*BQ48*1/2,0))</f>
        <v>0</v>
      </c>
      <c r="BT48" s="136">
        <f t="shared" si="18"/>
        <v>0</v>
      </c>
      <c r="BU48" s="137">
        <f t="shared" si="61"/>
        <v>0</v>
      </c>
      <c r="BV48" s="134"/>
      <c r="BW48" s="135">
        <f t="shared" si="19"/>
        <v>0</v>
      </c>
      <c r="BX48" s="136">
        <f t="shared" si="50"/>
        <v>0</v>
      </c>
      <c r="BY48" s="136">
        <f>IF($Y48-SUMIF($BK$10:BX$10,BY$10,$BK48:BX48)&lt;ROUNDDOWN(BU48*BW48*1/2,0),$Y48-SUMIF($BK$10:BX$10,BY$10,$BK48:BX48),ROUNDDOWN(BU48*BW48*1/2,0))</f>
        <v>0</v>
      </c>
      <c r="BZ48" s="136">
        <f t="shared" si="21"/>
        <v>0</v>
      </c>
      <c r="CA48" s="137">
        <f t="shared" si="62"/>
        <v>0</v>
      </c>
      <c r="CB48" s="134"/>
      <c r="CC48" s="135">
        <f t="shared" si="22"/>
        <v>0</v>
      </c>
      <c r="CD48" s="136">
        <f t="shared" si="51"/>
        <v>0</v>
      </c>
      <c r="CE48" s="136">
        <f>IF($Y48-SUMIF($BK$10:CD$10,CE$10,$BK48:CD48)&lt;ROUNDDOWN(CA48*CC48*1/2,0),$Y48-SUMIF($BK$10:CD$10,CE$10,$BK48:CD48),ROUNDDOWN(CA48*CC48*1/2,0))</f>
        <v>0</v>
      </c>
      <c r="CF48" s="136">
        <f t="shared" si="24"/>
        <v>0</v>
      </c>
      <c r="CG48" s="137">
        <f t="shared" si="63"/>
        <v>0</v>
      </c>
      <c r="CH48" s="134"/>
      <c r="CI48" s="135">
        <f t="shared" si="25"/>
        <v>0</v>
      </c>
      <c r="CJ48" s="136">
        <f t="shared" si="54"/>
        <v>0</v>
      </c>
      <c r="CK48" s="136">
        <f>IF($Y48-SUMIF($BK$10:CJ$10,CK$10,$BK48:CJ48)&lt;ROUNDDOWN(CG48*CI48*1/2,0),$Y48-SUMIF($BK$10:CJ$10,CK$10,$BK48:CJ48),ROUNDDOWN(CG48*CI48*1/2,0))</f>
        <v>0</v>
      </c>
      <c r="CL48" s="136">
        <f t="shared" si="27"/>
        <v>0</v>
      </c>
      <c r="CM48" s="138">
        <f t="shared" si="64"/>
        <v>0</v>
      </c>
      <c r="CN48" s="134"/>
      <c r="CO48" s="135">
        <f t="shared" si="28"/>
        <v>0</v>
      </c>
      <c r="CP48" s="136">
        <f t="shared" si="55"/>
        <v>0</v>
      </c>
      <c r="CQ48" s="136">
        <f>IF($Y48-SUMIF($BK$10:CP$10,CQ$10,$BK48:CP48)&lt;ROUNDDOWN(CM48*CO48*1/2,0),$Y48-SUMIF($BK$10:CP$10,CQ$10,$BK48:CP48),ROUNDDOWN(CM48*CO48*1/2,0))</f>
        <v>0</v>
      </c>
      <c r="CR48" s="136">
        <f t="shared" si="30"/>
        <v>0</v>
      </c>
      <c r="CS48" s="138">
        <f t="shared" si="65"/>
        <v>0</v>
      </c>
      <c r="CT48" s="134"/>
      <c r="CU48" s="135">
        <f t="shared" si="31"/>
        <v>0</v>
      </c>
      <c r="CV48" s="136">
        <f t="shared" si="56"/>
        <v>0</v>
      </c>
      <c r="CW48" s="136">
        <f>IF($Y48-SUMIF($BK$10:CV$10,CW$10,$BK48:CV48)&lt;ROUNDDOWN(CS48*CU48*1/2,0),$Y48-SUMIF($BK$10:CV$10,CW$10,$BK48:CV48),ROUNDDOWN(CS48*CU48*1/2,0))</f>
        <v>0</v>
      </c>
      <c r="CX48" s="136">
        <f t="shared" si="33"/>
        <v>0</v>
      </c>
      <c r="CY48" s="138">
        <f t="shared" si="66"/>
        <v>0</v>
      </c>
      <c r="CZ48" s="134"/>
      <c r="DA48" s="135">
        <f t="shared" si="34"/>
        <v>0</v>
      </c>
      <c r="DB48" s="136">
        <f t="shared" si="57"/>
        <v>0</v>
      </c>
      <c r="DC48" s="136">
        <f>IF($Y48-SUMIF($BK$10:DB$10,DC$10,$BK48:DB48)&lt;ROUNDDOWN(CY48*DA48*1/2,0),$Y48-SUMIF($BK$10:DB$10,DC$10,$BK48:DB48),ROUNDDOWN(CY48*DA48*1/2,0))</f>
        <v>0</v>
      </c>
      <c r="DD48" s="136">
        <f t="shared" si="36"/>
        <v>0</v>
      </c>
      <c r="DE48" s="138">
        <f t="shared" si="67"/>
        <v>0</v>
      </c>
      <c r="DF48" s="134"/>
      <c r="DG48" s="135">
        <f t="shared" si="37"/>
        <v>0</v>
      </c>
      <c r="DH48" s="136">
        <f t="shared" si="58"/>
        <v>0</v>
      </c>
      <c r="DI48" s="136">
        <f>IF($Y48-SUMIF($BK$10:DH$10,DI$10,$BK48:DH48)&lt;ROUNDDOWN(DE48*DG48*1/2,0),$Y48-SUMIF($BK$10:DH$10,DI$10,$BK48:DH48),ROUNDDOWN(DE48*DG48*1/2,0))</f>
        <v>0</v>
      </c>
      <c r="DJ48" s="136">
        <f t="shared" si="39"/>
        <v>0</v>
      </c>
      <c r="DK48" s="124">
        <f t="shared" si="52"/>
        <v>0</v>
      </c>
      <c r="DL48" s="124">
        <f t="shared" si="68"/>
        <v>0</v>
      </c>
      <c r="DM48" s="229">
        <f t="shared" si="46"/>
        <v>0</v>
      </c>
      <c r="DO48" s="102" t="str">
        <f t="shared" si="41"/>
        <v/>
      </c>
      <c r="DP48" s="88" t="str">
        <f t="shared" si="42"/>
        <v/>
      </c>
      <c r="DQ48" s="103" t="str">
        <f t="shared" si="53"/>
        <v/>
      </c>
    </row>
    <row r="49" spans="1:121" ht="26.25" customHeight="1">
      <c r="A49" s="110">
        <v>38</v>
      </c>
      <c r="B49" s="186"/>
      <c r="C49" s="186"/>
      <c r="D49" s="186"/>
      <c r="E49" s="186"/>
      <c r="F49" s="186"/>
      <c r="G49" s="186"/>
      <c r="H49" s="186"/>
      <c r="I49" s="187"/>
      <c r="J49" s="187"/>
      <c r="K49" s="187"/>
      <c r="L49" s="187"/>
      <c r="M49" s="188"/>
      <c r="N49" s="189"/>
      <c r="O49" s="120"/>
      <c r="P49" s="120"/>
      <c r="Q49" s="121"/>
      <c r="R49" s="121"/>
      <c r="S49" s="261"/>
      <c r="T49" s="122"/>
      <c r="U49" s="120"/>
      <c r="V49" s="123"/>
      <c r="W49" s="124">
        <f t="shared" si="8"/>
        <v>0</v>
      </c>
      <c r="X49" s="125">
        <v>0</v>
      </c>
      <c r="Y49" s="126">
        <f t="shared" si="44"/>
        <v>0</v>
      </c>
      <c r="Z49" s="123"/>
      <c r="AA49" s="140"/>
      <c r="AB49" s="124">
        <f t="shared" si="45"/>
        <v>0</v>
      </c>
      <c r="AC49" s="184"/>
      <c r="AD49" s="129">
        <f t="shared" si="47"/>
        <v>0</v>
      </c>
      <c r="AE49" s="130">
        <f t="shared" si="48"/>
        <v>0</v>
      </c>
      <c r="AF49" s="131"/>
      <c r="AG49" s="131"/>
      <c r="AH49" s="131"/>
      <c r="AI49" s="131"/>
      <c r="AJ49" s="131"/>
      <c r="AK49" s="131"/>
      <c r="AL49" s="123"/>
      <c r="AM49" s="124" cm="1">
        <f t="array" ref="AM49">IFERROR(ROUND(_xlfn.IFS($U49="Ａ重油",AL49*1,$U49="灯油",AL49*0.939,$U49="ＬＰガス",AL49*1.299,$U49="ＬＮＧ",AL49*1.56),1),0)</f>
        <v>0</v>
      </c>
      <c r="AN49" s="123"/>
      <c r="AO49" s="124" cm="1">
        <f t="array" ref="AO49">IFERROR(ROUND(_xlfn.IFS($U49="Ａ重油",AN49*1,$U49="灯油",AN49*0.939,$U49="ＬＰガス",AN49*1.299,$U49="ＬＮＧ",AN49*1.56),1),0)</f>
        <v>0</v>
      </c>
      <c r="AP49" s="123"/>
      <c r="AQ49" s="123"/>
      <c r="AR49" s="132"/>
      <c r="AS49" s="181"/>
      <c r="AT49" s="237"/>
      <c r="AU49" s="238"/>
      <c r="AV49" s="237"/>
      <c r="AW49" s="237"/>
      <c r="AX49" s="238"/>
      <c r="AY49" s="237"/>
      <c r="AZ49" s="238"/>
      <c r="BA49" s="237"/>
      <c r="BB49" s="237"/>
      <c r="BC49" s="238"/>
      <c r="BD49" s="238"/>
      <c r="BE49" s="237"/>
      <c r="BF49" s="237"/>
      <c r="BG49" s="238"/>
      <c r="BH49" s="254"/>
      <c r="BI49" s="133">
        <f t="shared" si="59"/>
        <v>0</v>
      </c>
      <c r="BJ49" s="134"/>
      <c r="BK49" s="135">
        <f t="shared" si="12"/>
        <v>0</v>
      </c>
      <c r="BL49" s="136">
        <f t="shared" si="13"/>
        <v>0</v>
      </c>
      <c r="BM49" s="136">
        <f>IF($Y49-SUMIF($BK$10:BL$10,BM$10,$BK49:BL49)&lt;ROUNDDOWN(BI49*BK49*1/2,0),$Y49-SUMIF($BK$10:BL$10,BM$10,$BK49:BL49),ROUNDDOWN(BI49*BK49*1/2,0))</f>
        <v>0</v>
      </c>
      <c r="BN49" s="136">
        <f t="shared" si="14"/>
        <v>0</v>
      </c>
      <c r="BO49" s="137">
        <f t="shared" si="60"/>
        <v>0</v>
      </c>
      <c r="BP49" s="134"/>
      <c r="BQ49" s="135">
        <f t="shared" si="16"/>
        <v>0</v>
      </c>
      <c r="BR49" s="136">
        <f t="shared" si="49"/>
        <v>0</v>
      </c>
      <c r="BS49" s="136">
        <f>IF($Y49-SUMIF($BK$10:BR$10,BS$10,$BK49:BR49)&lt;ROUNDDOWN(BO49*BQ49*1/2,0),$Y49-SUMIF($BK$10:BR$10,BS$10,$BK49:BR49),ROUNDDOWN(BO49*BQ49*1/2,0))</f>
        <v>0</v>
      </c>
      <c r="BT49" s="136">
        <f t="shared" si="18"/>
        <v>0</v>
      </c>
      <c r="BU49" s="137">
        <f t="shared" si="61"/>
        <v>0</v>
      </c>
      <c r="BV49" s="134"/>
      <c r="BW49" s="135">
        <f t="shared" si="19"/>
        <v>0</v>
      </c>
      <c r="BX49" s="136">
        <f t="shared" si="50"/>
        <v>0</v>
      </c>
      <c r="BY49" s="136">
        <f>IF($Y49-SUMIF($BK$10:BX$10,BY$10,$BK49:BX49)&lt;ROUNDDOWN(BU49*BW49*1/2,0),$Y49-SUMIF($BK$10:BX$10,BY$10,$BK49:BX49),ROUNDDOWN(BU49*BW49*1/2,0))</f>
        <v>0</v>
      </c>
      <c r="BZ49" s="136">
        <f t="shared" si="21"/>
        <v>0</v>
      </c>
      <c r="CA49" s="137">
        <f t="shared" si="62"/>
        <v>0</v>
      </c>
      <c r="CB49" s="134"/>
      <c r="CC49" s="135">
        <f t="shared" si="22"/>
        <v>0</v>
      </c>
      <c r="CD49" s="136">
        <f t="shared" si="51"/>
        <v>0</v>
      </c>
      <c r="CE49" s="136">
        <f>IF($Y49-SUMIF($BK$10:CD$10,CE$10,$BK49:CD49)&lt;ROUNDDOWN(CA49*CC49*1/2,0),$Y49-SUMIF($BK$10:CD$10,CE$10,$BK49:CD49),ROUNDDOWN(CA49*CC49*1/2,0))</f>
        <v>0</v>
      </c>
      <c r="CF49" s="136">
        <f t="shared" si="24"/>
        <v>0</v>
      </c>
      <c r="CG49" s="137">
        <f t="shared" si="63"/>
        <v>0</v>
      </c>
      <c r="CH49" s="134"/>
      <c r="CI49" s="135">
        <f t="shared" si="25"/>
        <v>0</v>
      </c>
      <c r="CJ49" s="136">
        <f t="shared" si="54"/>
        <v>0</v>
      </c>
      <c r="CK49" s="136">
        <f>IF($Y49-SUMIF($BK$10:CJ$10,CK$10,$BK49:CJ49)&lt;ROUNDDOWN(CG49*CI49*1/2,0),$Y49-SUMIF($BK$10:CJ$10,CK$10,$BK49:CJ49),ROUNDDOWN(CG49*CI49*1/2,0))</f>
        <v>0</v>
      </c>
      <c r="CL49" s="136">
        <f t="shared" si="27"/>
        <v>0</v>
      </c>
      <c r="CM49" s="138">
        <f t="shared" si="64"/>
        <v>0</v>
      </c>
      <c r="CN49" s="134"/>
      <c r="CO49" s="135">
        <f t="shared" si="28"/>
        <v>0</v>
      </c>
      <c r="CP49" s="136">
        <f t="shared" si="55"/>
        <v>0</v>
      </c>
      <c r="CQ49" s="136">
        <f>IF($Y49-SUMIF($BK$10:CP$10,CQ$10,$BK49:CP49)&lt;ROUNDDOWN(CM49*CO49*1/2,0),$Y49-SUMIF($BK$10:CP$10,CQ$10,$BK49:CP49),ROUNDDOWN(CM49*CO49*1/2,0))</f>
        <v>0</v>
      </c>
      <c r="CR49" s="136">
        <f t="shared" si="30"/>
        <v>0</v>
      </c>
      <c r="CS49" s="138">
        <f t="shared" si="65"/>
        <v>0</v>
      </c>
      <c r="CT49" s="134"/>
      <c r="CU49" s="135">
        <f t="shared" si="31"/>
        <v>0</v>
      </c>
      <c r="CV49" s="136">
        <f t="shared" si="56"/>
        <v>0</v>
      </c>
      <c r="CW49" s="136">
        <f>IF($Y49-SUMIF($BK$10:CV$10,CW$10,$BK49:CV49)&lt;ROUNDDOWN(CS49*CU49*1/2,0),$Y49-SUMIF($BK$10:CV$10,CW$10,$BK49:CV49),ROUNDDOWN(CS49*CU49*1/2,0))</f>
        <v>0</v>
      </c>
      <c r="CX49" s="136">
        <f t="shared" si="33"/>
        <v>0</v>
      </c>
      <c r="CY49" s="138">
        <f t="shared" si="66"/>
        <v>0</v>
      </c>
      <c r="CZ49" s="134"/>
      <c r="DA49" s="135">
        <f t="shared" si="34"/>
        <v>0</v>
      </c>
      <c r="DB49" s="136">
        <f t="shared" si="57"/>
        <v>0</v>
      </c>
      <c r="DC49" s="136">
        <f>IF($Y49-SUMIF($BK$10:DB$10,DC$10,$BK49:DB49)&lt;ROUNDDOWN(CY49*DA49*1/2,0),$Y49-SUMIF($BK$10:DB$10,DC$10,$BK49:DB49),ROUNDDOWN(CY49*DA49*1/2,0))</f>
        <v>0</v>
      </c>
      <c r="DD49" s="136">
        <f t="shared" si="36"/>
        <v>0</v>
      </c>
      <c r="DE49" s="138">
        <f t="shared" si="67"/>
        <v>0</v>
      </c>
      <c r="DF49" s="134"/>
      <c r="DG49" s="135">
        <f t="shared" si="37"/>
        <v>0</v>
      </c>
      <c r="DH49" s="136">
        <f t="shared" si="58"/>
        <v>0</v>
      </c>
      <c r="DI49" s="136">
        <f>IF($Y49-SUMIF($BK$10:DH$10,DI$10,$BK49:DH49)&lt;ROUNDDOWN(DE49*DG49*1/2,0),$Y49-SUMIF($BK$10:DH$10,DI$10,$BK49:DH49),ROUNDDOWN(DE49*DG49*1/2,0))</f>
        <v>0</v>
      </c>
      <c r="DJ49" s="136">
        <f t="shared" si="39"/>
        <v>0</v>
      </c>
      <c r="DK49" s="124">
        <f t="shared" si="52"/>
        <v>0</v>
      </c>
      <c r="DL49" s="124">
        <f t="shared" si="68"/>
        <v>0</v>
      </c>
      <c r="DM49" s="229">
        <f t="shared" si="46"/>
        <v>0</v>
      </c>
      <c r="DO49" s="102" t="str">
        <f t="shared" si="41"/>
        <v/>
      </c>
      <c r="DP49" s="88" t="str">
        <f t="shared" si="42"/>
        <v/>
      </c>
      <c r="DQ49" s="103" t="str">
        <f t="shared" si="53"/>
        <v/>
      </c>
    </row>
    <row r="50" spans="1:121" ht="26.25" customHeight="1">
      <c r="A50" s="110">
        <v>39</v>
      </c>
      <c r="B50" s="186"/>
      <c r="C50" s="186"/>
      <c r="D50" s="186"/>
      <c r="E50" s="186"/>
      <c r="F50" s="186"/>
      <c r="G50" s="186"/>
      <c r="H50" s="186"/>
      <c r="I50" s="187"/>
      <c r="J50" s="187"/>
      <c r="K50" s="187"/>
      <c r="L50" s="187"/>
      <c r="M50" s="188"/>
      <c r="N50" s="189"/>
      <c r="O50" s="120"/>
      <c r="P50" s="120"/>
      <c r="Q50" s="121"/>
      <c r="R50" s="121"/>
      <c r="S50" s="261"/>
      <c r="T50" s="122"/>
      <c r="U50" s="120"/>
      <c r="V50" s="123"/>
      <c r="W50" s="124">
        <f t="shared" si="8"/>
        <v>0</v>
      </c>
      <c r="X50" s="125">
        <v>0</v>
      </c>
      <c r="Y50" s="126">
        <f t="shared" si="44"/>
        <v>0</v>
      </c>
      <c r="Z50" s="123"/>
      <c r="AA50" s="140"/>
      <c r="AB50" s="124">
        <f t="shared" si="45"/>
        <v>0</v>
      </c>
      <c r="AC50" s="184"/>
      <c r="AD50" s="129">
        <f t="shared" si="47"/>
        <v>0</v>
      </c>
      <c r="AE50" s="130">
        <f t="shared" si="48"/>
        <v>0</v>
      </c>
      <c r="AF50" s="131"/>
      <c r="AG50" s="131"/>
      <c r="AH50" s="131"/>
      <c r="AI50" s="131"/>
      <c r="AJ50" s="131"/>
      <c r="AK50" s="131"/>
      <c r="AL50" s="123"/>
      <c r="AM50" s="124" cm="1">
        <f t="array" ref="AM50">IFERROR(ROUND(_xlfn.IFS($U50="Ａ重油",AL50*1,$U50="灯油",AL50*0.939,$U50="ＬＰガス",AL50*1.299,$U50="ＬＮＧ",AL50*1.56),1),0)</f>
        <v>0</v>
      </c>
      <c r="AN50" s="123"/>
      <c r="AO50" s="124" cm="1">
        <f t="array" ref="AO50">IFERROR(ROUND(_xlfn.IFS($U50="Ａ重油",AN50*1,$U50="灯油",AN50*0.939,$U50="ＬＰガス",AN50*1.299,$U50="ＬＮＧ",AN50*1.56),1),0)</f>
        <v>0</v>
      </c>
      <c r="AP50" s="123"/>
      <c r="AQ50" s="123"/>
      <c r="AR50" s="132"/>
      <c r="AS50" s="181"/>
      <c r="AT50" s="233"/>
      <c r="AU50" s="234"/>
      <c r="AV50" s="235"/>
      <c r="AW50" s="235"/>
      <c r="AX50" s="236"/>
      <c r="AY50" s="233"/>
      <c r="AZ50" s="234"/>
      <c r="BA50" s="235"/>
      <c r="BB50" s="235"/>
      <c r="BC50" s="236"/>
      <c r="BD50" s="236"/>
      <c r="BE50" s="235"/>
      <c r="BF50" s="235"/>
      <c r="BG50" s="236"/>
      <c r="BH50" s="254"/>
      <c r="BI50" s="133">
        <f t="shared" si="59"/>
        <v>0</v>
      </c>
      <c r="BJ50" s="134"/>
      <c r="BK50" s="135">
        <f t="shared" si="12"/>
        <v>0</v>
      </c>
      <c r="BL50" s="136">
        <f t="shared" si="13"/>
        <v>0</v>
      </c>
      <c r="BM50" s="136">
        <f>IF($Y50-SUMIF($BK$10:BL$10,BM$10,$BK50:BL50)&lt;ROUNDDOWN(BI50*BK50*1/2,0),$Y50-SUMIF($BK$10:BL$10,BM$10,$BK50:BL50),ROUNDDOWN(BI50*BK50*1/2,0))</f>
        <v>0</v>
      </c>
      <c r="BN50" s="136">
        <f t="shared" si="14"/>
        <v>0</v>
      </c>
      <c r="BO50" s="137">
        <f t="shared" si="60"/>
        <v>0</v>
      </c>
      <c r="BP50" s="134"/>
      <c r="BQ50" s="135">
        <f t="shared" si="16"/>
        <v>0</v>
      </c>
      <c r="BR50" s="136">
        <f t="shared" si="49"/>
        <v>0</v>
      </c>
      <c r="BS50" s="136">
        <f>IF($Y50-SUMIF($BK$10:BR$10,BS$10,$BK50:BR50)&lt;ROUNDDOWN(BO50*BQ50*1/2,0),$Y50-SUMIF($BK$10:BR$10,BS$10,$BK50:BR50),ROUNDDOWN(BO50*BQ50*1/2,0))</f>
        <v>0</v>
      </c>
      <c r="BT50" s="136">
        <f t="shared" si="18"/>
        <v>0</v>
      </c>
      <c r="BU50" s="137">
        <f t="shared" si="61"/>
        <v>0</v>
      </c>
      <c r="BV50" s="134"/>
      <c r="BW50" s="135">
        <f t="shared" si="19"/>
        <v>0</v>
      </c>
      <c r="BX50" s="136">
        <f t="shared" si="50"/>
        <v>0</v>
      </c>
      <c r="BY50" s="136">
        <f>IF($Y50-SUMIF($BK$10:BX$10,BY$10,$BK50:BX50)&lt;ROUNDDOWN(BU50*BW50*1/2,0),$Y50-SUMIF($BK$10:BX$10,BY$10,$BK50:BX50),ROUNDDOWN(BU50*BW50*1/2,0))</f>
        <v>0</v>
      </c>
      <c r="BZ50" s="136">
        <f t="shared" si="21"/>
        <v>0</v>
      </c>
      <c r="CA50" s="137">
        <f t="shared" si="62"/>
        <v>0</v>
      </c>
      <c r="CB50" s="134"/>
      <c r="CC50" s="135">
        <f t="shared" si="22"/>
        <v>0</v>
      </c>
      <c r="CD50" s="136">
        <f t="shared" si="51"/>
        <v>0</v>
      </c>
      <c r="CE50" s="136">
        <f>IF($Y50-SUMIF($BK$10:CD$10,CE$10,$BK50:CD50)&lt;ROUNDDOWN(CA50*CC50*1/2,0),$Y50-SUMIF($BK$10:CD$10,CE$10,$BK50:CD50),ROUNDDOWN(CA50*CC50*1/2,0))</f>
        <v>0</v>
      </c>
      <c r="CF50" s="136">
        <f t="shared" si="24"/>
        <v>0</v>
      </c>
      <c r="CG50" s="137">
        <f t="shared" si="63"/>
        <v>0</v>
      </c>
      <c r="CH50" s="134"/>
      <c r="CI50" s="135">
        <f t="shared" si="25"/>
        <v>0</v>
      </c>
      <c r="CJ50" s="136">
        <f t="shared" si="54"/>
        <v>0</v>
      </c>
      <c r="CK50" s="136">
        <f>IF($Y50-SUMIF($BK$10:CJ$10,CK$10,$BK50:CJ50)&lt;ROUNDDOWN(CG50*CI50*1/2,0),$Y50-SUMIF($BK$10:CJ$10,CK$10,$BK50:CJ50),ROUNDDOWN(CG50*CI50*1/2,0))</f>
        <v>0</v>
      </c>
      <c r="CL50" s="136">
        <f t="shared" si="27"/>
        <v>0</v>
      </c>
      <c r="CM50" s="138">
        <f t="shared" si="64"/>
        <v>0</v>
      </c>
      <c r="CN50" s="134"/>
      <c r="CO50" s="135">
        <f t="shared" si="28"/>
        <v>0</v>
      </c>
      <c r="CP50" s="136">
        <f t="shared" si="55"/>
        <v>0</v>
      </c>
      <c r="CQ50" s="136">
        <f>IF($Y50-SUMIF($BK$10:CP$10,CQ$10,$BK50:CP50)&lt;ROUNDDOWN(CM50*CO50*1/2,0),$Y50-SUMIF($BK$10:CP$10,CQ$10,$BK50:CP50),ROUNDDOWN(CM50*CO50*1/2,0))</f>
        <v>0</v>
      </c>
      <c r="CR50" s="136">
        <f t="shared" si="30"/>
        <v>0</v>
      </c>
      <c r="CS50" s="138">
        <f t="shared" si="65"/>
        <v>0</v>
      </c>
      <c r="CT50" s="134"/>
      <c r="CU50" s="135">
        <f t="shared" si="31"/>
        <v>0</v>
      </c>
      <c r="CV50" s="136">
        <f t="shared" si="56"/>
        <v>0</v>
      </c>
      <c r="CW50" s="136">
        <f>IF($Y50-SUMIF($BK$10:CV$10,CW$10,$BK50:CV50)&lt;ROUNDDOWN(CS50*CU50*1/2,0),$Y50-SUMIF($BK$10:CV$10,CW$10,$BK50:CV50),ROUNDDOWN(CS50*CU50*1/2,0))</f>
        <v>0</v>
      </c>
      <c r="CX50" s="136">
        <f t="shared" si="33"/>
        <v>0</v>
      </c>
      <c r="CY50" s="138">
        <f t="shared" si="66"/>
        <v>0</v>
      </c>
      <c r="CZ50" s="134"/>
      <c r="DA50" s="135">
        <f t="shared" si="34"/>
        <v>0</v>
      </c>
      <c r="DB50" s="136">
        <f t="shared" si="57"/>
        <v>0</v>
      </c>
      <c r="DC50" s="136">
        <f>IF($Y50-SUMIF($BK$10:DB$10,DC$10,$BK50:DB50)&lt;ROUNDDOWN(CY50*DA50*1/2,0),$Y50-SUMIF($BK$10:DB$10,DC$10,$BK50:DB50),ROUNDDOWN(CY50*DA50*1/2,0))</f>
        <v>0</v>
      </c>
      <c r="DD50" s="136">
        <f t="shared" si="36"/>
        <v>0</v>
      </c>
      <c r="DE50" s="138">
        <f t="shared" si="67"/>
        <v>0</v>
      </c>
      <c r="DF50" s="134"/>
      <c r="DG50" s="135">
        <f t="shared" si="37"/>
        <v>0</v>
      </c>
      <c r="DH50" s="136">
        <f t="shared" si="58"/>
        <v>0</v>
      </c>
      <c r="DI50" s="136">
        <f>IF($Y50-SUMIF($BK$10:DH$10,DI$10,$BK50:DH50)&lt;ROUNDDOWN(DE50*DG50*1/2,0),$Y50-SUMIF($BK$10:DH$10,DI$10,$BK50:DH50),ROUNDDOWN(DE50*DG50*1/2,0))</f>
        <v>0</v>
      </c>
      <c r="DJ50" s="136">
        <f t="shared" si="39"/>
        <v>0</v>
      </c>
      <c r="DK50" s="124">
        <f t="shared" si="52"/>
        <v>0</v>
      </c>
      <c r="DL50" s="124">
        <f t="shared" si="68"/>
        <v>0</v>
      </c>
      <c r="DM50" s="229">
        <f t="shared" si="46"/>
        <v>0</v>
      </c>
      <c r="DO50" s="102" t="str">
        <f t="shared" si="41"/>
        <v/>
      </c>
      <c r="DP50" s="88" t="str">
        <f t="shared" si="42"/>
        <v/>
      </c>
      <c r="DQ50" s="103" t="str">
        <f t="shared" si="53"/>
        <v/>
      </c>
    </row>
    <row r="51" spans="1:121" ht="26.25" customHeight="1">
      <c r="A51" s="110">
        <v>40</v>
      </c>
      <c r="B51" s="186"/>
      <c r="C51" s="186"/>
      <c r="D51" s="186"/>
      <c r="E51" s="186"/>
      <c r="F51" s="186"/>
      <c r="G51" s="186"/>
      <c r="H51" s="186"/>
      <c r="I51" s="187"/>
      <c r="J51" s="187"/>
      <c r="K51" s="187"/>
      <c r="L51" s="187"/>
      <c r="M51" s="188"/>
      <c r="N51" s="189"/>
      <c r="O51" s="120"/>
      <c r="P51" s="120"/>
      <c r="Q51" s="121"/>
      <c r="R51" s="121"/>
      <c r="S51" s="261"/>
      <c r="T51" s="122"/>
      <c r="U51" s="120"/>
      <c r="V51" s="123"/>
      <c r="W51" s="124">
        <f t="shared" si="8"/>
        <v>0</v>
      </c>
      <c r="X51" s="125">
        <v>0</v>
      </c>
      <c r="Y51" s="126">
        <f t="shared" si="44"/>
        <v>0</v>
      </c>
      <c r="Z51" s="123"/>
      <c r="AA51" s="140"/>
      <c r="AB51" s="124">
        <f t="shared" si="45"/>
        <v>0</v>
      </c>
      <c r="AC51" s="184"/>
      <c r="AD51" s="129">
        <f t="shared" si="47"/>
        <v>0</v>
      </c>
      <c r="AE51" s="130">
        <f t="shared" si="48"/>
        <v>0</v>
      </c>
      <c r="AF51" s="131"/>
      <c r="AG51" s="131"/>
      <c r="AH51" s="131"/>
      <c r="AI51" s="131"/>
      <c r="AJ51" s="131"/>
      <c r="AK51" s="131"/>
      <c r="AL51" s="123"/>
      <c r="AM51" s="124" cm="1">
        <f t="array" ref="AM51">IFERROR(ROUND(_xlfn.IFS($U51="Ａ重油",AL51*1,$U51="灯油",AL51*0.939,$U51="ＬＰガス",AL51*1.299,$U51="ＬＮＧ",AL51*1.56),1),0)</f>
        <v>0</v>
      </c>
      <c r="AN51" s="123"/>
      <c r="AO51" s="124" cm="1">
        <f t="array" ref="AO51">IFERROR(ROUND(_xlfn.IFS($U51="Ａ重油",AN51*1,$U51="灯油",AN51*0.939,$U51="ＬＰガス",AN51*1.299,$U51="ＬＮＧ",AN51*1.56),1),0)</f>
        <v>0</v>
      </c>
      <c r="AP51" s="123"/>
      <c r="AQ51" s="123"/>
      <c r="AR51" s="132"/>
      <c r="AS51" s="181"/>
      <c r="AT51" s="237"/>
      <c r="AU51" s="238"/>
      <c r="AV51" s="237"/>
      <c r="AW51" s="237"/>
      <c r="AX51" s="238"/>
      <c r="AY51" s="237"/>
      <c r="AZ51" s="238"/>
      <c r="BA51" s="237"/>
      <c r="BB51" s="237"/>
      <c r="BC51" s="238"/>
      <c r="BD51" s="238"/>
      <c r="BE51" s="237"/>
      <c r="BF51" s="237"/>
      <c r="BG51" s="238"/>
      <c r="BH51" s="254"/>
      <c r="BI51" s="133">
        <f t="shared" si="59"/>
        <v>0</v>
      </c>
      <c r="BJ51" s="134"/>
      <c r="BK51" s="135">
        <f t="shared" si="12"/>
        <v>0</v>
      </c>
      <c r="BL51" s="136">
        <f t="shared" si="13"/>
        <v>0</v>
      </c>
      <c r="BM51" s="136">
        <f>IF($Y51-SUMIF($BK$10:BL$10,BM$10,$BK51:BL51)&lt;ROUNDDOWN(BI51*BK51*1/2,0),$Y51-SUMIF($BK$10:BL$10,BM$10,$BK51:BL51),ROUNDDOWN(BI51*BK51*1/2,0))</f>
        <v>0</v>
      </c>
      <c r="BN51" s="136">
        <f t="shared" si="14"/>
        <v>0</v>
      </c>
      <c r="BO51" s="137">
        <f t="shared" si="60"/>
        <v>0</v>
      </c>
      <c r="BP51" s="134"/>
      <c r="BQ51" s="135">
        <f t="shared" si="16"/>
        <v>0</v>
      </c>
      <c r="BR51" s="136">
        <f t="shared" si="49"/>
        <v>0</v>
      </c>
      <c r="BS51" s="136">
        <f>IF($Y51-SUMIF($BK$10:BR$10,BS$10,$BK51:BR51)&lt;ROUNDDOWN(BO51*BQ51*1/2,0),$Y51-SUMIF($BK$10:BR$10,BS$10,$BK51:BR51),ROUNDDOWN(BO51*BQ51*1/2,0))</f>
        <v>0</v>
      </c>
      <c r="BT51" s="136">
        <f t="shared" si="18"/>
        <v>0</v>
      </c>
      <c r="BU51" s="137">
        <f t="shared" si="61"/>
        <v>0</v>
      </c>
      <c r="BV51" s="134"/>
      <c r="BW51" s="135">
        <f t="shared" si="19"/>
        <v>0</v>
      </c>
      <c r="BX51" s="136">
        <f t="shared" si="50"/>
        <v>0</v>
      </c>
      <c r="BY51" s="136">
        <f>IF($Y51-SUMIF($BK$10:BX$10,BY$10,$BK51:BX51)&lt;ROUNDDOWN(BU51*BW51*1/2,0),$Y51-SUMIF($BK$10:BX$10,BY$10,$BK51:BX51),ROUNDDOWN(BU51*BW51*1/2,0))</f>
        <v>0</v>
      </c>
      <c r="BZ51" s="136">
        <f t="shared" si="21"/>
        <v>0</v>
      </c>
      <c r="CA51" s="137">
        <f t="shared" si="62"/>
        <v>0</v>
      </c>
      <c r="CB51" s="134"/>
      <c r="CC51" s="135">
        <f t="shared" si="22"/>
        <v>0</v>
      </c>
      <c r="CD51" s="136">
        <f t="shared" si="51"/>
        <v>0</v>
      </c>
      <c r="CE51" s="136">
        <f>IF($Y51-SUMIF($BK$10:CD$10,CE$10,$BK51:CD51)&lt;ROUNDDOWN(CA51*CC51*1/2,0),$Y51-SUMIF($BK$10:CD$10,CE$10,$BK51:CD51),ROUNDDOWN(CA51*CC51*1/2,0))</f>
        <v>0</v>
      </c>
      <c r="CF51" s="136">
        <f t="shared" si="24"/>
        <v>0</v>
      </c>
      <c r="CG51" s="137">
        <f t="shared" si="63"/>
        <v>0</v>
      </c>
      <c r="CH51" s="134"/>
      <c r="CI51" s="135">
        <f t="shared" si="25"/>
        <v>0</v>
      </c>
      <c r="CJ51" s="136">
        <f t="shared" si="54"/>
        <v>0</v>
      </c>
      <c r="CK51" s="136">
        <f>IF($Y51-SUMIF($BK$10:CJ$10,CK$10,$BK51:CJ51)&lt;ROUNDDOWN(CG51*CI51*1/2,0),$Y51-SUMIF($BK$10:CJ$10,CK$10,$BK51:CJ51),ROUNDDOWN(CG51*CI51*1/2,0))</f>
        <v>0</v>
      </c>
      <c r="CL51" s="136">
        <f t="shared" si="27"/>
        <v>0</v>
      </c>
      <c r="CM51" s="138">
        <f t="shared" si="64"/>
        <v>0</v>
      </c>
      <c r="CN51" s="134"/>
      <c r="CO51" s="135">
        <f t="shared" si="28"/>
        <v>0</v>
      </c>
      <c r="CP51" s="136">
        <f t="shared" si="55"/>
        <v>0</v>
      </c>
      <c r="CQ51" s="136">
        <f>IF($Y51-SUMIF($BK$10:CP$10,CQ$10,$BK51:CP51)&lt;ROUNDDOWN(CM51*CO51*1/2,0),$Y51-SUMIF($BK$10:CP$10,CQ$10,$BK51:CP51),ROUNDDOWN(CM51*CO51*1/2,0))</f>
        <v>0</v>
      </c>
      <c r="CR51" s="136">
        <f t="shared" si="30"/>
        <v>0</v>
      </c>
      <c r="CS51" s="138">
        <f t="shared" si="65"/>
        <v>0</v>
      </c>
      <c r="CT51" s="134"/>
      <c r="CU51" s="135">
        <f t="shared" si="31"/>
        <v>0</v>
      </c>
      <c r="CV51" s="136">
        <f t="shared" si="56"/>
        <v>0</v>
      </c>
      <c r="CW51" s="136">
        <f>IF($Y51-SUMIF($BK$10:CV$10,CW$10,$BK51:CV51)&lt;ROUNDDOWN(CS51*CU51*1/2,0),$Y51-SUMIF($BK$10:CV$10,CW$10,$BK51:CV51),ROUNDDOWN(CS51*CU51*1/2,0))</f>
        <v>0</v>
      </c>
      <c r="CX51" s="136">
        <f t="shared" si="33"/>
        <v>0</v>
      </c>
      <c r="CY51" s="138">
        <f t="shared" si="66"/>
        <v>0</v>
      </c>
      <c r="CZ51" s="134"/>
      <c r="DA51" s="135">
        <f t="shared" si="34"/>
        <v>0</v>
      </c>
      <c r="DB51" s="136">
        <f t="shared" si="57"/>
        <v>0</v>
      </c>
      <c r="DC51" s="136">
        <f>IF($Y51-SUMIF($BK$10:DB$10,DC$10,$BK51:DB51)&lt;ROUNDDOWN(CY51*DA51*1/2,0),$Y51-SUMIF($BK$10:DB$10,DC$10,$BK51:DB51),ROUNDDOWN(CY51*DA51*1/2,0))</f>
        <v>0</v>
      </c>
      <c r="DD51" s="136">
        <f t="shared" si="36"/>
        <v>0</v>
      </c>
      <c r="DE51" s="138">
        <f t="shared" si="67"/>
        <v>0</v>
      </c>
      <c r="DF51" s="134"/>
      <c r="DG51" s="135">
        <f t="shared" si="37"/>
        <v>0</v>
      </c>
      <c r="DH51" s="136">
        <f t="shared" si="58"/>
        <v>0</v>
      </c>
      <c r="DI51" s="136">
        <f>IF($Y51-SUMIF($BK$10:DH$10,DI$10,$BK51:DH51)&lt;ROUNDDOWN(DE51*DG51*1/2,0),$Y51-SUMIF($BK$10:DH$10,DI$10,$BK51:DH51),ROUNDDOWN(DE51*DG51*1/2,0))</f>
        <v>0</v>
      </c>
      <c r="DJ51" s="136">
        <f t="shared" si="39"/>
        <v>0</v>
      </c>
      <c r="DK51" s="124">
        <f t="shared" si="52"/>
        <v>0</v>
      </c>
      <c r="DL51" s="124">
        <f t="shared" si="68"/>
        <v>0</v>
      </c>
      <c r="DM51" s="229">
        <f t="shared" si="46"/>
        <v>0</v>
      </c>
      <c r="DO51" s="102" t="str">
        <f t="shared" si="41"/>
        <v/>
      </c>
      <c r="DP51" s="88" t="str">
        <f t="shared" si="42"/>
        <v/>
      </c>
      <c r="DQ51" s="103" t="str">
        <f t="shared" si="53"/>
        <v/>
      </c>
    </row>
    <row r="52" spans="1:121" ht="26.25" customHeight="1">
      <c r="A52" s="110">
        <v>41</v>
      </c>
      <c r="B52" s="186"/>
      <c r="C52" s="186"/>
      <c r="D52" s="186"/>
      <c r="E52" s="186"/>
      <c r="F52" s="186"/>
      <c r="G52" s="186"/>
      <c r="H52" s="186"/>
      <c r="I52" s="187"/>
      <c r="J52" s="187"/>
      <c r="K52" s="187"/>
      <c r="L52" s="187"/>
      <c r="M52" s="188"/>
      <c r="N52" s="189"/>
      <c r="O52" s="120"/>
      <c r="P52" s="120"/>
      <c r="Q52" s="121"/>
      <c r="R52" s="121"/>
      <c r="S52" s="261"/>
      <c r="T52" s="122"/>
      <c r="U52" s="120"/>
      <c r="V52" s="123"/>
      <c r="W52" s="124">
        <f t="shared" si="8"/>
        <v>0</v>
      </c>
      <c r="X52" s="125">
        <v>0</v>
      </c>
      <c r="Y52" s="126">
        <f t="shared" si="44"/>
        <v>0</v>
      </c>
      <c r="Z52" s="123"/>
      <c r="AA52" s="140"/>
      <c r="AB52" s="124">
        <f t="shared" si="45"/>
        <v>0</v>
      </c>
      <c r="AC52" s="184"/>
      <c r="AD52" s="129">
        <f t="shared" si="47"/>
        <v>0</v>
      </c>
      <c r="AE52" s="130">
        <f t="shared" si="48"/>
        <v>0</v>
      </c>
      <c r="AF52" s="131"/>
      <c r="AG52" s="131"/>
      <c r="AH52" s="131"/>
      <c r="AI52" s="131"/>
      <c r="AJ52" s="131"/>
      <c r="AK52" s="131"/>
      <c r="AL52" s="123"/>
      <c r="AM52" s="124" cm="1">
        <f t="array" ref="AM52">IFERROR(ROUND(_xlfn.IFS($U52="Ａ重油",AL52*1,$U52="灯油",AL52*0.939,$U52="ＬＰガス",AL52*1.299,$U52="ＬＮＧ",AL52*1.56),1),0)</f>
        <v>0</v>
      </c>
      <c r="AN52" s="123"/>
      <c r="AO52" s="124" cm="1">
        <f t="array" ref="AO52">IFERROR(ROUND(_xlfn.IFS($U52="Ａ重油",AN52*1,$U52="灯油",AN52*0.939,$U52="ＬＰガス",AN52*1.299,$U52="ＬＮＧ",AN52*1.56),1),0)</f>
        <v>0</v>
      </c>
      <c r="AP52" s="123"/>
      <c r="AQ52" s="123"/>
      <c r="AR52" s="132"/>
      <c r="AS52" s="181"/>
      <c r="AT52" s="233"/>
      <c r="AU52" s="234"/>
      <c r="AV52" s="235"/>
      <c r="AW52" s="235"/>
      <c r="AX52" s="236"/>
      <c r="AY52" s="233"/>
      <c r="AZ52" s="234"/>
      <c r="BA52" s="235"/>
      <c r="BB52" s="235"/>
      <c r="BC52" s="236"/>
      <c r="BD52" s="236"/>
      <c r="BE52" s="235"/>
      <c r="BF52" s="235"/>
      <c r="BG52" s="236"/>
      <c r="BH52" s="254"/>
      <c r="BI52" s="133">
        <f t="shared" si="59"/>
        <v>0</v>
      </c>
      <c r="BJ52" s="134"/>
      <c r="BK52" s="135">
        <f t="shared" si="12"/>
        <v>0</v>
      </c>
      <c r="BL52" s="136">
        <f t="shared" si="13"/>
        <v>0</v>
      </c>
      <c r="BM52" s="136">
        <f>IF($Y52-SUMIF($BK$10:BL$10,BM$10,$BK52:BL52)&lt;ROUNDDOWN(BI52*BK52*1/2,0),$Y52-SUMIF($BK$10:BL$10,BM$10,$BK52:BL52),ROUNDDOWN(BI52*BK52*1/2,0))</f>
        <v>0</v>
      </c>
      <c r="BN52" s="136">
        <f t="shared" si="14"/>
        <v>0</v>
      </c>
      <c r="BO52" s="137">
        <f t="shared" si="60"/>
        <v>0</v>
      </c>
      <c r="BP52" s="134"/>
      <c r="BQ52" s="135">
        <f t="shared" si="16"/>
        <v>0</v>
      </c>
      <c r="BR52" s="136">
        <f t="shared" si="49"/>
        <v>0</v>
      </c>
      <c r="BS52" s="136">
        <f>IF($Y52-SUMIF($BK$10:BR$10,BS$10,$BK52:BR52)&lt;ROUNDDOWN(BO52*BQ52*1/2,0),$Y52-SUMIF($BK$10:BR$10,BS$10,$BK52:BR52),ROUNDDOWN(BO52*BQ52*1/2,0))</f>
        <v>0</v>
      </c>
      <c r="BT52" s="136">
        <f t="shared" si="18"/>
        <v>0</v>
      </c>
      <c r="BU52" s="137">
        <f t="shared" si="61"/>
        <v>0</v>
      </c>
      <c r="BV52" s="134"/>
      <c r="BW52" s="135">
        <f t="shared" si="19"/>
        <v>0</v>
      </c>
      <c r="BX52" s="136">
        <f t="shared" si="50"/>
        <v>0</v>
      </c>
      <c r="BY52" s="136">
        <f>IF($Y52-SUMIF($BK$10:BX$10,BY$10,$BK52:BX52)&lt;ROUNDDOWN(BU52*BW52*1/2,0),$Y52-SUMIF($BK$10:BX$10,BY$10,$BK52:BX52),ROUNDDOWN(BU52*BW52*1/2,0))</f>
        <v>0</v>
      </c>
      <c r="BZ52" s="136">
        <f t="shared" si="21"/>
        <v>0</v>
      </c>
      <c r="CA52" s="137">
        <f t="shared" si="62"/>
        <v>0</v>
      </c>
      <c r="CB52" s="134"/>
      <c r="CC52" s="135">
        <f t="shared" si="22"/>
        <v>0</v>
      </c>
      <c r="CD52" s="136">
        <f t="shared" si="51"/>
        <v>0</v>
      </c>
      <c r="CE52" s="136">
        <f>IF($Y52-SUMIF($BK$10:CD$10,CE$10,$BK52:CD52)&lt;ROUNDDOWN(CA52*CC52*1/2,0),$Y52-SUMIF($BK$10:CD$10,CE$10,$BK52:CD52),ROUNDDOWN(CA52*CC52*1/2,0))</f>
        <v>0</v>
      </c>
      <c r="CF52" s="136">
        <f t="shared" si="24"/>
        <v>0</v>
      </c>
      <c r="CG52" s="137">
        <f t="shared" si="63"/>
        <v>0</v>
      </c>
      <c r="CH52" s="134"/>
      <c r="CI52" s="135">
        <f t="shared" si="25"/>
        <v>0</v>
      </c>
      <c r="CJ52" s="136">
        <f t="shared" si="54"/>
        <v>0</v>
      </c>
      <c r="CK52" s="136">
        <f>IF($Y52-SUMIF($BK$10:CJ$10,CK$10,$BK52:CJ52)&lt;ROUNDDOWN(CG52*CI52*1/2,0),$Y52-SUMIF($BK$10:CJ$10,CK$10,$BK52:CJ52),ROUNDDOWN(CG52*CI52*1/2,0))</f>
        <v>0</v>
      </c>
      <c r="CL52" s="136">
        <f t="shared" si="27"/>
        <v>0</v>
      </c>
      <c r="CM52" s="138">
        <f t="shared" si="64"/>
        <v>0</v>
      </c>
      <c r="CN52" s="134"/>
      <c r="CO52" s="135">
        <f t="shared" si="28"/>
        <v>0</v>
      </c>
      <c r="CP52" s="136">
        <f t="shared" si="55"/>
        <v>0</v>
      </c>
      <c r="CQ52" s="136">
        <f>IF($Y52-SUMIF($BK$10:CP$10,CQ$10,$BK52:CP52)&lt;ROUNDDOWN(CM52*CO52*1/2,0),$Y52-SUMIF($BK$10:CP$10,CQ$10,$BK52:CP52),ROUNDDOWN(CM52*CO52*1/2,0))</f>
        <v>0</v>
      </c>
      <c r="CR52" s="136">
        <f t="shared" si="30"/>
        <v>0</v>
      </c>
      <c r="CS52" s="138">
        <f t="shared" si="65"/>
        <v>0</v>
      </c>
      <c r="CT52" s="134"/>
      <c r="CU52" s="135">
        <f t="shared" si="31"/>
        <v>0</v>
      </c>
      <c r="CV52" s="136">
        <f t="shared" si="56"/>
        <v>0</v>
      </c>
      <c r="CW52" s="136">
        <f>IF($Y52-SUMIF($BK$10:CV$10,CW$10,$BK52:CV52)&lt;ROUNDDOWN(CS52*CU52*1/2,0),$Y52-SUMIF($BK$10:CV$10,CW$10,$BK52:CV52),ROUNDDOWN(CS52*CU52*1/2,0))</f>
        <v>0</v>
      </c>
      <c r="CX52" s="136">
        <f t="shared" si="33"/>
        <v>0</v>
      </c>
      <c r="CY52" s="138">
        <f t="shared" si="66"/>
        <v>0</v>
      </c>
      <c r="CZ52" s="134"/>
      <c r="DA52" s="135">
        <f t="shared" si="34"/>
        <v>0</v>
      </c>
      <c r="DB52" s="136">
        <f t="shared" si="57"/>
        <v>0</v>
      </c>
      <c r="DC52" s="136">
        <f>IF($Y52-SUMIF($BK$10:DB$10,DC$10,$BK52:DB52)&lt;ROUNDDOWN(CY52*DA52*1/2,0),$Y52-SUMIF($BK$10:DB$10,DC$10,$BK52:DB52),ROUNDDOWN(CY52*DA52*1/2,0))</f>
        <v>0</v>
      </c>
      <c r="DD52" s="136">
        <f t="shared" si="36"/>
        <v>0</v>
      </c>
      <c r="DE52" s="138">
        <f t="shared" si="67"/>
        <v>0</v>
      </c>
      <c r="DF52" s="134"/>
      <c r="DG52" s="135">
        <f t="shared" si="37"/>
        <v>0</v>
      </c>
      <c r="DH52" s="136">
        <f t="shared" si="58"/>
        <v>0</v>
      </c>
      <c r="DI52" s="136">
        <f>IF($Y52-SUMIF($BK$10:DH$10,DI$10,$BK52:DH52)&lt;ROUNDDOWN(DE52*DG52*1/2,0),$Y52-SUMIF($BK$10:DH$10,DI$10,$BK52:DH52),ROUNDDOWN(DE52*DG52*1/2,0))</f>
        <v>0</v>
      </c>
      <c r="DJ52" s="136">
        <f t="shared" si="39"/>
        <v>0</v>
      </c>
      <c r="DK52" s="124">
        <f t="shared" si="52"/>
        <v>0</v>
      </c>
      <c r="DL52" s="124">
        <f t="shared" si="68"/>
        <v>0</v>
      </c>
      <c r="DM52" s="229">
        <f t="shared" si="46"/>
        <v>0</v>
      </c>
      <c r="DO52" s="102" t="str">
        <f t="shared" si="41"/>
        <v/>
      </c>
      <c r="DP52" s="88" t="str">
        <f t="shared" si="42"/>
        <v/>
      </c>
      <c r="DQ52" s="103" t="str">
        <f t="shared" si="53"/>
        <v/>
      </c>
    </row>
    <row r="53" spans="1:121" ht="26.25" customHeight="1" thickBot="1">
      <c r="A53" s="110">
        <v>42</v>
      </c>
      <c r="B53" s="186"/>
      <c r="C53" s="186"/>
      <c r="D53" s="186"/>
      <c r="E53" s="186"/>
      <c r="F53" s="186"/>
      <c r="G53" s="186"/>
      <c r="H53" s="186"/>
      <c r="I53" s="187"/>
      <c r="J53" s="187"/>
      <c r="K53" s="187"/>
      <c r="L53" s="187"/>
      <c r="M53" s="188"/>
      <c r="N53" s="189"/>
      <c r="O53" s="120"/>
      <c r="P53" s="120"/>
      <c r="Q53" s="121"/>
      <c r="R53" s="121"/>
      <c r="S53" s="261"/>
      <c r="T53" s="122"/>
      <c r="U53" s="120"/>
      <c r="V53" s="123"/>
      <c r="W53" s="124">
        <f t="shared" si="8"/>
        <v>0</v>
      </c>
      <c r="X53" s="125">
        <v>0</v>
      </c>
      <c r="Y53" s="126">
        <f t="shared" si="44"/>
        <v>0</v>
      </c>
      <c r="Z53" s="123"/>
      <c r="AA53" s="140"/>
      <c r="AB53" s="124">
        <f t="shared" si="45"/>
        <v>0</v>
      </c>
      <c r="AC53" s="184"/>
      <c r="AD53" s="129">
        <f t="shared" si="47"/>
        <v>0</v>
      </c>
      <c r="AE53" s="130">
        <f t="shared" si="48"/>
        <v>0</v>
      </c>
      <c r="AF53" s="131"/>
      <c r="AG53" s="131"/>
      <c r="AH53" s="131"/>
      <c r="AI53" s="131"/>
      <c r="AJ53" s="131"/>
      <c r="AK53" s="131"/>
      <c r="AL53" s="123"/>
      <c r="AM53" s="124" cm="1">
        <f t="array" ref="AM53">IFERROR(ROUND(_xlfn.IFS($U53="Ａ重油",AL53*1,$U53="灯油",AL53*0.939,$U53="ＬＰガス",AL53*1.299,$U53="ＬＮＧ",AL53*1.56),1),0)</f>
        <v>0</v>
      </c>
      <c r="AN53" s="123"/>
      <c r="AO53" s="124" cm="1">
        <f t="array" ref="AO53">IFERROR(ROUND(_xlfn.IFS($U53="Ａ重油",AN53*1,$U53="灯油",AN53*0.939,$U53="ＬＰガス",AN53*1.299,$U53="ＬＮＧ",AN53*1.56),1),0)</f>
        <v>0</v>
      </c>
      <c r="AP53" s="123"/>
      <c r="AQ53" s="123"/>
      <c r="AR53" s="132"/>
      <c r="AS53" s="181"/>
      <c r="AT53" s="237"/>
      <c r="AU53" s="238"/>
      <c r="AV53" s="237"/>
      <c r="AW53" s="237"/>
      <c r="AX53" s="238"/>
      <c r="AY53" s="237"/>
      <c r="AZ53" s="238"/>
      <c r="BA53" s="237"/>
      <c r="BB53" s="237"/>
      <c r="BC53" s="238"/>
      <c r="BD53" s="238"/>
      <c r="BE53" s="237"/>
      <c r="BF53" s="237"/>
      <c r="BG53" s="238"/>
      <c r="BH53" s="254"/>
      <c r="BI53" s="133">
        <f t="shared" si="59"/>
        <v>0</v>
      </c>
      <c r="BJ53" s="134"/>
      <c r="BK53" s="135">
        <f t="shared" si="12"/>
        <v>0</v>
      </c>
      <c r="BL53" s="136">
        <f t="shared" si="13"/>
        <v>0</v>
      </c>
      <c r="BM53" s="136">
        <f>IF($Y53-SUMIF($BK$10:BL$10,BM$10,$BK53:BL53)&lt;ROUNDDOWN(BI53*BK53*1/2,0),$Y53-SUMIF($BK$10:BL$10,BM$10,$BK53:BL53),ROUNDDOWN(BI53*BK53*1/2,0))</f>
        <v>0</v>
      </c>
      <c r="BN53" s="136">
        <f t="shared" si="14"/>
        <v>0</v>
      </c>
      <c r="BO53" s="137">
        <f t="shared" si="60"/>
        <v>0</v>
      </c>
      <c r="BP53" s="134"/>
      <c r="BQ53" s="135">
        <f t="shared" si="16"/>
        <v>0</v>
      </c>
      <c r="BR53" s="136">
        <f t="shared" si="49"/>
        <v>0</v>
      </c>
      <c r="BS53" s="136">
        <f>IF($Y53-SUMIF($BK$10:BR$10,BS$10,$BK53:BR53)&lt;ROUNDDOWN(BO53*BQ53*1/2,0),$Y53-SUMIF($BK$10:BR$10,BS$10,$BK53:BR53),ROUNDDOWN(BO53*BQ53*1/2,0))</f>
        <v>0</v>
      </c>
      <c r="BT53" s="136">
        <f t="shared" si="18"/>
        <v>0</v>
      </c>
      <c r="BU53" s="137">
        <f t="shared" si="61"/>
        <v>0</v>
      </c>
      <c r="BV53" s="134"/>
      <c r="BW53" s="135">
        <f t="shared" si="19"/>
        <v>0</v>
      </c>
      <c r="BX53" s="136">
        <f t="shared" si="50"/>
        <v>0</v>
      </c>
      <c r="BY53" s="136">
        <f>IF($Y53-SUMIF($BK$10:BX$10,BY$10,$BK53:BX53)&lt;ROUNDDOWN(BU53*BW53*1/2,0),$Y53-SUMIF($BK$10:BX$10,BY$10,$BK53:BX53),ROUNDDOWN(BU53*BW53*1/2,0))</f>
        <v>0</v>
      </c>
      <c r="BZ53" s="136">
        <f t="shared" si="21"/>
        <v>0</v>
      </c>
      <c r="CA53" s="137">
        <f t="shared" si="62"/>
        <v>0</v>
      </c>
      <c r="CB53" s="134"/>
      <c r="CC53" s="135">
        <f t="shared" si="22"/>
        <v>0</v>
      </c>
      <c r="CD53" s="136">
        <f t="shared" si="51"/>
        <v>0</v>
      </c>
      <c r="CE53" s="136">
        <f>IF($Y53-SUMIF($BK$10:CD$10,CE$10,$BK53:CD53)&lt;ROUNDDOWN(CA53*CC53*1/2,0),$Y53-SUMIF($BK$10:CD$10,CE$10,$BK53:CD53),ROUNDDOWN(CA53*CC53*1/2,0))</f>
        <v>0</v>
      </c>
      <c r="CF53" s="136">
        <f t="shared" si="24"/>
        <v>0</v>
      </c>
      <c r="CG53" s="137">
        <f t="shared" si="63"/>
        <v>0</v>
      </c>
      <c r="CH53" s="134"/>
      <c r="CI53" s="135">
        <f t="shared" si="25"/>
        <v>0</v>
      </c>
      <c r="CJ53" s="136">
        <f t="shared" si="54"/>
        <v>0</v>
      </c>
      <c r="CK53" s="136">
        <f>IF($Y53-SUMIF($BK$10:CJ$10,CK$10,$BK53:CJ53)&lt;ROUNDDOWN(CG53*CI53*1/2,0),$Y53-SUMIF($BK$10:CJ$10,CK$10,$BK53:CJ53),ROUNDDOWN(CG53*CI53*1/2,0))</f>
        <v>0</v>
      </c>
      <c r="CL53" s="136">
        <f t="shared" si="27"/>
        <v>0</v>
      </c>
      <c r="CM53" s="138">
        <f t="shared" si="64"/>
        <v>0</v>
      </c>
      <c r="CN53" s="134"/>
      <c r="CO53" s="135">
        <f t="shared" si="28"/>
        <v>0</v>
      </c>
      <c r="CP53" s="136">
        <f t="shared" si="55"/>
        <v>0</v>
      </c>
      <c r="CQ53" s="136">
        <f>IF($Y53-SUMIF($BK$10:CP$10,CQ$10,$BK53:CP53)&lt;ROUNDDOWN(CM53*CO53*1/2,0),$Y53-SUMIF($BK$10:CP$10,CQ$10,$BK53:CP53),ROUNDDOWN(CM53*CO53*1/2,0))</f>
        <v>0</v>
      </c>
      <c r="CR53" s="136">
        <f t="shared" si="30"/>
        <v>0</v>
      </c>
      <c r="CS53" s="138">
        <f t="shared" si="65"/>
        <v>0</v>
      </c>
      <c r="CT53" s="134"/>
      <c r="CU53" s="135">
        <f t="shared" si="31"/>
        <v>0</v>
      </c>
      <c r="CV53" s="136">
        <f t="shared" si="56"/>
        <v>0</v>
      </c>
      <c r="CW53" s="136">
        <f>IF($Y53-SUMIF($BK$10:CV$10,CW$10,$BK53:CV53)&lt;ROUNDDOWN(CS53*CU53*1/2,0),$Y53-SUMIF($BK$10:CV$10,CW$10,$BK53:CV53),ROUNDDOWN(CS53*CU53*1/2,0))</f>
        <v>0</v>
      </c>
      <c r="CX53" s="136">
        <f t="shared" si="33"/>
        <v>0</v>
      </c>
      <c r="CY53" s="138">
        <f t="shared" si="66"/>
        <v>0</v>
      </c>
      <c r="CZ53" s="134"/>
      <c r="DA53" s="135">
        <f t="shared" si="34"/>
        <v>0</v>
      </c>
      <c r="DB53" s="136">
        <f t="shared" si="57"/>
        <v>0</v>
      </c>
      <c r="DC53" s="136">
        <f>IF($Y53-SUMIF($BK$10:DB$10,DC$10,$BK53:DB53)&lt;ROUNDDOWN(CY53*DA53*1/2,0),$Y53-SUMIF($BK$10:DB$10,DC$10,$BK53:DB53),ROUNDDOWN(CY53*DA53*1/2,0))</f>
        <v>0</v>
      </c>
      <c r="DD53" s="136">
        <f t="shared" si="36"/>
        <v>0</v>
      </c>
      <c r="DE53" s="138">
        <f t="shared" si="67"/>
        <v>0</v>
      </c>
      <c r="DF53" s="134"/>
      <c r="DG53" s="135">
        <f t="shared" si="37"/>
        <v>0</v>
      </c>
      <c r="DH53" s="136">
        <f t="shared" si="58"/>
        <v>0</v>
      </c>
      <c r="DI53" s="136">
        <f>IF($Y53-SUMIF($BK$10:DH$10,DI$10,$BK53:DH53)&lt;ROUNDDOWN(DE53*DG53*1/2,0),$Y53-SUMIF($BK$10:DH$10,DI$10,$BK53:DH53),ROUNDDOWN(DE53*DG53*1/2,0))</f>
        <v>0</v>
      </c>
      <c r="DJ53" s="136">
        <f t="shared" si="39"/>
        <v>0</v>
      </c>
      <c r="DK53" s="124">
        <f t="shared" si="52"/>
        <v>0</v>
      </c>
      <c r="DL53" s="124">
        <f t="shared" si="68"/>
        <v>0</v>
      </c>
      <c r="DM53" s="229">
        <f t="shared" si="46"/>
        <v>0</v>
      </c>
      <c r="DO53" s="102" t="str">
        <f t="shared" si="41"/>
        <v/>
      </c>
      <c r="DP53" s="88" t="str">
        <f t="shared" si="42"/>
        <v/>
      </c>
      <c r="DQ53" s="103" t="str">
        <f t="shared" si="53"/>
        <v/>
      </c>
    </row>
    <row r="54" spans="1:121" ht="26.25" hidden="1" customHeight="1" outlineLevel="1">
      <c r="A54" s="110">
        <v>43</v>
      </c>
      <c r="B54" s="186"/>
      <c r="C54" s="186"/>
      <c r="D54" s="186"/>
      <c r="E54" s="186"/>
      <c r="F54" s="186"/>
      <c r="G54" s="186"/>
      <c r="H54" s="186"/>
      <c r="I54" s="187"/>
      <c r="J54" s="187"/>
      <c r="K54" s="187"/>
      <c r="L54" s="187"/>
      <c r="M54" s="188"/>
      <c r="N54" s="189"/>
      <c r="O54" s="120"/>
      <c r="P54" s="120"/>
      <c r="Q54" s="121"/>
      <c r="R54" s="121"/>
      <c r="S54" s="261"/>
      <c r="T54" s="122"/>
      <c r="U54" s="120"/>
      <c r="V54" s="123"/>
      <c r="W54" s="124">
        <f t="shared" si="8"/>
        <v>0</v>
      </c>
      <c r="X54" s="125">
        <v>0</v>
      </c>
      <c r="Y54" s="126">
        <f t="shared" si="44"/>
        <v>0</v>
      </c>
      <c r="Z54" s="123"/>
      <c r="AA54" s="140"/>
      <c r="AB54" s="124">
        <f t="shared" si="45"/>
        <v>0</v>
      </c>
      <c r="AC54" s="184"/>
      <c r="AD54" s="129">
        <f t="shared" si="47"/>
        <v>0</v>
      </c>
      <c r="AE54" s="130">
        <f t="shared" si="48"/>
        <v>0</v>
      </c>
      <c r="AF54" s="131"/>
      <c r="AG54" s="131"/>
      <c r="AH54" s="131"/>
      <c r="AI54" s="131"/>
      <c r="AJ54" s="131"/>
      <c r="AK54" s="131"/>
      <c r="AL54" s="123"/>
      <c r="AM54" s="124" cm="1">
        <f t="array" ref="AM54">IFERROR(ROUND(_xlfn.IFS($U54="Ａ重油",AL54*1,$U54="灯油",AL54*0.939,$U54="ＬＰガス",AL54*1.299,$U54="ＬＮＧ",AL54*1.56),1),0)</f>
        <v>0</v>
      </c>
      <c r="AN54" s="123"/>
      <c r="AO54" s="124" cm="1">
        <f t="array" ref="AO54">IFERROR(ROUND(_xlfn.IFS($U54="Ａ重油",AN54*1,$U54="灯油",AN54*0.939,$U54="ＬＰガス",AN54*1.299,$U54="ＬＮＧ",AN54*1.56),1),0)</f>
        <v>0</v>
      </c>
      <c r="AP54" s="123"/>
      <c r="AQ54" s="123"/>
      <c r="AR54" s="132"/>
      <c r="AS54" s="181"/>
      <c r="AT54" s="233"/>
      <c r="AU54" s="234"/>
      <c r="AV54" s="235"/>
      <c r="AW54" s="235"/>
      <c r="AX54" s="236"/>
      <c r="AY54" s="233"/>
      <c r="AZ54" s="234"/>
      <c r="BA54" s="235"/>
      <c r="BB54" s="235"/>
      <c r="BC54" s="236"/>
      <c r="BD54" s="236"/>
      <c r="BE54" s="235"/>
      <c r="BF54" s="235"/>
      <c r="BG54" s="236"/>
      <c r="BH54" s="254"/>
      <c r="BI54" s="133">
        <f t="shared" si="59"/>
        <v>0</v>
      </c>
      <c r="BJ54" s="134"/>
      <c r="BK54" s="135">
        <f t="shared" si="12"/>
        <v>0</v>
      </c>
      <c r="BL54" s="136">
        <f t="shared" si="13"/>
        <v>0</v>
      </c>
      <c r="BM54" s="136">
        <f>IF($Y54-SUMIF($BK$10:BL$10,BM$10,$BK54:BL54)&lt;ROUNDDOWN(BI54*BK54*1/2,0),$Y54-SUMIF($BK$10:BL$10,BM$10,$BK54:BL54),ROUNDDOWN(BI54*BK54*1/2,0))</f>
        <v>0</v>
      </c>
      <c r="BN54" s="136">
        <f t="shared" si="14"/>
        <v>0</v>
      </c>
      <c r="BO54" s="137">
        <f t="shared" si="60"/>
        <v>0</v>
      </c>
      <c r="BP54" s="134"/>
      <c r="BQ54" s="135">
        <f t="shared" si="16"/>
        <v>0</v>
      </c>
      <c r="BR54" s="136">
        <f t="shared" si="49"/>
        <v>0</v>
      </c>
      <c r="BS54" s="136">
        <f>IF($Y54-SUMIF($BK$10:BR$10,BS$10,$BK54:BR54)&lt;ROUNDDOWN(BO54*BQ54*1/2,0),$Y54-SUMIF($BK$10:BR$10,BS$10,$BK54:BR54),ROUNDDOWN(BO54*BQ54*1/2,0))</f>
        <v>0</v>
      </c>
      <c r="BT54" s="136">
        <f t="shared" si="18"/>
        <v>0</v>
      </c>
      <c r="BU54" s="137">
        <f t="shared" si="61"/>
        <v>0</v>
      </c>
      <c r="BV54" s="134"/>
      <c r="BW54" s="135">
        <f t="shared" si="19"/>
        <v>0</v>
      </c>
      <c r="BX54" s="136">
        <f t="shared" si="50"/>
        <v>0</v>
      </c>
      <c r="BY54" s="136">
        <f>IF($Y54-SUMIF($BK$10:BX$10,BY$10,$BK54:BX54)&lt;ROUNDDOWN(BU54*BW54*1/2,0),$Y54-SUMIF($BK$10:BX$10,BY$10,$BK54:BX54),ROUNDDOWN(BU54*BW54*1/2,0))</f>
        <v>0</v>
      </c>
      <c r="BZ54" s="136">
        <f t="shared" si="21"/>
        <v>0</v>
      </c>
      <c r="CA54" s="137">
        <f t="shared" si="62"/>
        <v>0</v>
      </c>
      <c r="CB54" s="134"/>
      <c r="CC54" s="135">
        <f t="shared" si="22"/>
        <v>0</v>
      </c>
      <c r="CD54" s="136">
        <f t="shared" si="51"/>
        <v>0</v>
      </c>
      <c r="CE54" s="136">
        <f>IF($Y54-SUMIF($BK$10:CD$10,CE$10,$BK54:CD54)&lt;ROUNDDOWN(CA54*CC54*1/2,0),$Y54-SUMIF($BK$10:CD$10,CE$10,$BK54:CD54),ROUNDDOWN(CA54*CC54*1/2,0))</f>
        <v>0</v>
      </c>
      <c r="CF54" s="136">
        <f t="shared" si="24"/>
        <v>0</v>
      </c>
      <c r="CG54" s="137">
        <f t="shared" si="63"/>
        <v>0</v>
      </c>
      <c r="CH54" s="134"/>
      <c r="CI54" s="135">
        <f t="shared" si="25"/>
        <v>0</v>
      </c>
      <c r="CJ54" s="136">
        <f t="shared" si="54"/>
        <v>0</v>
      </c>
      <c r="CK54" s="136">
        <f>IF($Y54-SUMIF($BK$10:CJ$10,CK$10,$BK54:CJ54)&lt;ROUNDDOWN(CG54*CI54*1/2,0),$Y54-SUMIF($BK$10:CJ$10,CK$10,$BK54:CJ54),ROUNDDOWN(CG54*CI54*1/2,0))</f>
        <v>0</v>
      </c>
      <c r="CL54" s="136">
        <f t="shared" si="27"/>
        <v>0</v>
      </c>
      <c r="CM54" s="138">
        <f t="shared" si="64"/>
        <v>0</v>
      </c>
      <c r="CN54" s="134"/>
      <c r="CO54" s="135">
        <f t="shared" si="28"/>
        <v>0</v>
      </c>
      <c r="CP54" s="136">
        <f t="shared" si="55"/>
        <v>0</v>
      </c>
      <c r="CQ54" s="136">
        <f>IF($Y54-SUMIF($BK$10:CP$10,CQ$10,$BK54:CP54)&lt;ROUNDDOWN(CM54*CO54*1/2,0),$Y54-SUMIF($BK$10:CP$10,CQ$10,$BK54:CP54),ROUNDDOWN(CM54*CO54*1/2,0))</f>
        <v>0</v>
      </c>
      <c r="CR54" s="136">
        <f t="shared" si="30"/>
        <v>0</v>
      </c>
      <c r="CS54" s="138">
        <f t="shared" si="65"/>
        <v>0</v>
      </c>
      <c r="CT54" s="134"/>
      <c r="CU54" s="135">
        <f t="shared" si="31"/>
        <v>0</v>
      </c>
      <c r="CV54" s="136">
        <f t="shared" si="56"/>
        <v>0</v>
      </c>
      <c r="CW54" s="136">
        <f>IF($Y54-SUMIF($BK$10:CV$10,CW$10,$BK54:CV54)&lt;ROUNDDOWN(CS54*CU54*1/2,0),$Y54-SUMIF($BK$10:CV$10,CW$10,$BK54:CV54),ROUNDDOWN(CS54*CU54*1/2,0))</f>
        <v>0</v>
      </c>
      <c r="CX54" s="136">
        <f t="shared" si="33"/>
        <v>0</v>
      </c>
      <c r="CY54" s="138">
        <f t="shared" si="66"/>
        <v>0</v>
      </c>
      <c r="CZ54" s="134"/>
      <c r="DA54" s="135">
        <f t="shared" si="34"/>
        <v>0</v>
      </c>
      <c r="DB54" s="136">
        <f t="shared" si="57"/>
        <v>0</v>
      </c>
      <c r="DC54" s="136">
        <f>IF($Y54-SUMIF($BK$10:DB$10,DC$10,$BK54:DB54)&lt;ROUNDDOWN(CY54*DA54*1/2,0),$Y54-SUMIF($BK$10:DB$10,DC$10,$BK54:DB54),ROUNDDOWN(CY54*DA54*1/2,0))</f>
        <v>0</v>
      </c>
      <c r="DD54" s="136">
        <f t="shared" si="36"/>
        <v>0</v>
      </c>
      <c r="DE54" s="138">
        <f t="shared" si="67"/>
        <v>0</v>
      </c>
      <c r="DF54" s="134"/>
      <c r="DG54" s="135">
        <f t="shared" si="37"/>
        <v>0</v>
      </c>
      <c r="DH54" s="136">
        <f t="shared" si="58"/>
        <v>0</v>
      </c>
      <c r="DI54" s="136">
        <f>IF($Y54-SUMIF($BK$10:DH$10,DI$10,$BK54:DH54)&lt;ROUNDDOWN(DE54*DG54*1/2,0),$Y54-SUMIF($BK$10:DH$10,DI$10,$BK54:DH54),ROUNDDOWN(DE54*DG54*1/2,0))</f>
        <v>0</v>
      </c>
      <c r="DJ54" s="136">
        <f t="shared" si="39"/>
        <v>0</v>
      </c>
      <c r="DK54" s="124">
        <f t="shared" si="52"/>
        <v>0</v>
      </c>
      <c r="DL54" s="124">
        <f t="shared" si="68"/>
        <v>0</v>
      </c>
      <c r="DM54" s="229">
        <f t="shared" si="46"/>
        <v>0</v>
      </c>
      <c r="DO54" s="102" t="str">
        <f t="shared" si="41"/>
        <v/>
      </c>
      <c r="DP54" s="88" t="str">
        <f t="shared" si="42"/>
        <v/>
      </c>
      <c r="DQ54" s="103" t="str">
        <f t="shared" si="53"/>
        <v/>
      </c>
    </row>
    <row r="55" spans="1:121" ht="26.25" hidden="1" customHeight="1" outlineLevel="1">
      <c r="A55" s="110">
        <v>44</v>
      </c>
      <c r="B55" s="186"/>
      <c r="C55" s="186"/>
      <c r="D55" s="186"/>
      <c r="E55" s="186"/>
      <c r="F55" s="186"/>
      <c r="G55" s="186"/>
      <c r="H55" s="186"/>
      <c r="I55" s="187"/>
      <c r="J55" s="187"/>
      <c r="K55" s="187"/>
      <c r="L55" s="187"/>
      <c r="M55" s="188"/>
      <c r="N55" s="189"/>
      <c r="O55" s="120"/>
      <c r="P55" s="120"/>
      <c r="Q55" s="121"/>
      <c r="R55" s="121"/>
      <c r="S55" s="261"/>
      <c r="T55" s="122"/>
      <c r="U55" s="120"/>
      <c r="V55" s="123"/>
      <c r="W55" s="124">
        <f t="shared" si="8"/>
        <v>0</v>
      </c>
      <c r="X55" s="125">
        <v>0</v>
      </c>
      <c r="Y55" s="126">
        <f t="shared" si="44"/>
        <v>0</v>
      </c>
      <c r="Z55" s="123"/>
      <c r="AA55" s="140"/>
      <c r="AB55" s="124">
        <f t="shared" si="45"/>
        <v>0</v>
      </c>
      <c r="AC55" s="184"/>
      <c r="AD55" s="129">
        <f t="shared" si="47"/>
        <v>0</v>
      </c>
      <c r="AE55" s="130">
        <f t="shared" si="48"/>
        <v>0</v>
      </c>
      <c r="AF55" s="131"/>
      <c r="AG55" s="131"/>
      <c r="AH55" s="131"/>
      <c r="AI55" s="131"/>
      <c r="AJ55" s="131"/>
      <c r="AK55" s="131"/>
      <c r="AL55" s="123"/>
      <c r="AM55" s="124" cm="1">
        <f t="array" ref="AM55">IFERROR(ROUND(_xlfn.IFS($U55="Ａ重油",AL55*1,$U55="灯油",AL55*0.939,$U55="ＬＰガス",AL55*1.299,$U55="ＬＮＧ",AL55*1.56),1),0)</f>
        <v>0</v>
      </c>
      <c r="AN55" s="123"/>
      <c r="AO55" s="124" cm="1">
        <f t="array" ref="AO55">IFERROR(ROUND(_xlfn.IFS($U55="Ａ重油",AN55*1,$U55="灯油",AN55*0.939,$U55="ＬＰガス",AN55*1.299,$U55="ＬＮＧ",AN55*1.56),1),0)</f>
        <v>0</v>
      </c>
      <c r="AP55" s="123"/>
      <c r="AQ55" s="123"/>
      <c r="AR55" s="132"/>
      <c r="AS55" s="181"/>
      <c r="AT55" s="237"/>
      <c r="AU55" s="238"/>
      <c r="AV55" s="237"/>
      <c r="AW55" s="237"/>
      <c r="AX55" s="238"/>
      <c r="AY55" s="237"/>
      <c r="AZ55" s="238"/>
      <c r="BA55" s="237"/>
      <c r="BB55" s="237"/>
      <c r="BC55" s="238"/>
      <c r="BD55" s="238"/>
      <c r="BE55" s="237"/>
      <c r="BF55" s="237"/>
      <c r="BG55" s="238"/>
      <c r="BH55" s="254"/>
      <c r="BI55" s="133">
        <f t="shared" si="59"/>
        <v>0</v>
      </c>
      <c r="BJ55" s="134"/>
      <c r="BK55" s="135">
        <f t="shared" si="12"/>
        <v>0</v>
      </c>
      <c r="BL55" s="136">
        <f t="shared" si="13"/>
        <v>0</v>
      </c>
      <c r="BM55" s="136">
        <f>IF($Y55-SUMIF($BK$10:BL$10,BM$10,$BK55:BL55)&lt;ROUNDDOWN(BI55*BK55*1/2,0),$Y55-SUMIF($BK$10:BL$10,BM$10,$BK55:BL55),ROUNDDOWN(BI55*BK55*1/2,0))</f>
        <v>0</v>
      </c>
      <c r="BN55" s="136">
        <f t="shared" si="14"/>
        <v>0</v>
      </c>
      <c r="BO55" s="137">
        <f t="shared" si="60"/>
        <v>0</v>
      </c>
      <c r="BP55" s="134"/>
      <c r="BQ55" s="135">
        <f t="shared" si="16"/>
        <v>0</v>
      </c>
      <c r="BR55" s="136">
        <f t="shared" si="49"/>
        <v>0</v>
      </c>
      <c r="BS55" s="136">
        <f>IF($Y55-SUMIF($BK$10:BR$10,BS$10,$BK55:BR55)&lt;ROUNDDOWN(BO55*BQ55*1/2,0),$Y55-SUMIF($BK$10:BR$10,BS$10,$BK55:BR55),ROUNDDOWN(BO55*BQ55*1/2,0))</f>
        <v>0</v>
      </c>
      <c r="BT55" s="136">
        <f t="shared" si="18"/>
        <v>0</v>
      </c>
      <c r="BU55" s="137">
        <f t="shared" si="61"/>
        <v>0</v>
      </c>
      <c r="BV55" s="134"/>
      <c r="BW55" s="135">
        <f t="shared" si="19"/>
        <v>0</v>
      </c>
      <c r="BX55" s="136">
        <f t="shared" si="50"/>
        <v>0</v>
      </c>
      <c r="BY55" s="136">
        <f>IF($Y55-SUMIF($BK$10:BX$10,BY$10,$BK55:BX55)&lt;ROUNDDOWN(BU55*BW55*1/2,0),$Y55-SUMIF($BK$10:BX$10,BY$10,$BK55:BX55),ROUNDDOWN(BU55*BW55*1/2,0))</f>
        <v>0</v>
      </c>
      <c r="BZ55" s="136">
        <f t="shared" si="21"/>
        <v>0</v>
      </c>
      <c r="CA55" s="137">
        <f t="shared" si="62"/>
        <v>0</v>
      </c>
      <c r="CB55" s="134"/>
      <c r="CC55" s="135">
        <f t="shared" si="22"/>
        <v>0</v>
      </c>
      <c r="CD55" s="136">
        <f t="shared" si="51"/>
        <v>0</v>
      </c>
      <c r="CE55" s="136">
        <f>IF($Y55-SUMIF($BK$10:CD$10,CE$10,$BK55:CD55)&lt;ROUNDDOWN(CA55*CC55*1/2,0),$Y55-SUMIF($BK$10:CD$10,CE$10,$BK55:CD55),ROUNDDOWN(CA55*CC55*1/2,0))</f>
        <v>0</v>
      </c>
      <c r="CF55" s="136">
        <f t="shared" si="24"/>
        <v>0</v>
      </c>
      <c r="CG55" s="137">
        <f t="shared" si="63"/>
        <v>0</v>
      </c>
      <c r="CH55" s="134"/>
      <c r="CI55" s="135">
        <f t="shared" si="25"/>
        <v>0</v>
      </c>
      <c r="CJ55" s="136">
        <f t="shared" si="54"/>
        <v>0</v>
      </c>
      <c r="CK55" s="136">
        <f>IF($Y55-SUMIF($BK$10:CJ$10,CK$10,$BK55:CJ55)&lt;ROUNDDOWN(CG55*CI55*1/2,0),$Y55-SUMIF($BK$10:CJ$10,CK$10,$BK55:CJ55),ROUNDDOWN(CG55*CI55*1/2,0))</f>
        <v>0</v>
      </c>
      <c r="CL55" s="136">
        <f t="shared" si="27"/>
        <v>0</v>
      </c>
      <c r="CM55" s="138">
        <f t="shared" si="64"/>
        <v>0</v>
      </c>
      <c r="CN55" s="134"/>
      <c r="CO55" s="135">
        <f t="shared" si="28"/>
        <v>0</v>
      </c>
      <c r="CP55" s="136">
        <f t="shared" si="55"/>
        <v>0</v>
      </c>
      <c r="CQ55" s="136">
        <f>IF($Y55-SUMIF($BK$10:CP$10,CQ$10,$BK55:CP55)&lt;ROUNDDOWN(CM55*CO55*1/2,0),$Y55-SUMIF($BK$10:CP$10,CQ$10,$BK55:CP55),ROUNDDOWN(CM55*CO55*1/2,0))</f>
        <v>0</v>
      </c>
      <c r="CR55" s="136">
        <f t="shared" si="30"/>
        <v>0</v>
      </c>
      <c r="CS55" s="138">
        <f t="shared" si="65"/>
        <v>0</v>
      </c>
      <c r="CT55" s="134"/>
      <c r="CU55" s="135">
        <f t="shared" si="31"/>
        <v>0</v>
      </c>
      <c r="CV55" s="136">
        <f t="shared" si="56"/>
        <v>0</v>
      </c>
      <c r="CW55" s="136">
        <f>IF($Y55-SUMIF($BK$10:CV$10,CW$10,$BK55:CV55)&lt;ROUNDDOWN(CS55*CU55*1/2,0),$Y55-SUMIF($BK$10:CV$10,CW$10,$BK55:CV55),ROUNDDOWN(CS55*CU55*1/2,0))</f>
        <v>0</v>
      </c>
      <c r="CX55" s="136">
        <f t="shared" si="33"/>
        <v>0</v>
      </c>
      <c r="CY55" s="138">
        <f t="shared" si="66"/>
        <v>0</v>
      </c>
      <c r="CZ55" s="134"/>
      <c r="DA55" s="135">
        <f t="shared" si="34"/>
        <v>0</v>
      </c>
      <c r="DB55" s="136">
        <f t="shared" si="57"/>
        <v>0</v>
      </c>
      <c r="DC55" s="136">
        <f>IF($Y55-SUMIF($BK$10:DB$10,DC$10,$BK55:DB55)&lt;ROUNDDOWN(CY55*DA55*1/2,0),$Y55-SUMIF($BK$10:DB$10,DC$10,$BK55:DB55),ROUNDDOWN(CY55*DA55*1/2,0))</f>
        <v>0</v>
      </c>
      <c r="DD55" s="136">
        <f t="shared" si="36"/>
        <v>0</v>
      </c>
      <c r="DE55" s="138">
        <f t="shared" si="67"/>
        <v>0</v>
      </c>
      <c r="DF55" s="134"/>
      <c r="DG55" s="135">
        <f t="shared" si="37"/>
        <v>0</v>
      </c>
      <c r="DH55" s="136">
        <f t="shared" si="58"/>
        <v>0</v>
      </c>
      <c r="DI55" s="136">
        <f>IF($Y55-SUMIF($BK$10:DH$10,DI$10,$BK55:DH55)&lt;ROUNDDOWN(DE55*DG55*1/2,0),$Y55-SUMIF($BK$10:DH$10,DI$10,$BK55:DH55),ROUNDDOWN(DE55*DG55*1/2,0))</f>
        <v>0</v>
      </c>
      <c r="DJ55" s="136">
        <f t="shared" si="39"/>
        <v>0</v>
      </c>
      <c r="DK55" s="124">
        <f t="shared" si="52"/>
        <v>0</v>
      </c>
      <c r="DL55" s="124">
        <f t="shared" si="68"/>
        <v>0</v>
      </c>
      <c r="DM55" s="229">
        <f t="shared" si="46"/>
        <v>0</v>
      </c>
      <c r="DO55" s="102" t="str">
        <f t="shared" si="41"/>
        <v/>
      </c>
      <c r="DP55" s="88" t="str">
        <f t="shared" si="42"/>
        <v/>
      </c>
      <c r="DQ55" s="103" t="str">
        <f t="shared" si="53"/>
        <v/>
      </c>
    </row>
    <row r="56" spans="1:121" ht="26.25" hidden="1" customHeight="1" outlineLevel="1">
      <c r="A56" s="110">
        <v>45</v>
      </c>
      <c r="B56" s="186"/>
      <c r="C56" s="186"/>
      <c r="D56" s="186"/>
      <c r="E56" s="186"/>
      <c r="F56" s="186"/>
      <c r="G56" s="186"/>
      <c r="H56" s="186"/>
      <c r="I56" s="187"/>
      <c r="J56" s="187"/>
      <c r="K56" s="187"/>
      <c r="L56" s="187"/>
      <c r="M56" s="188"/>
      <c r="N56" s="189"/>
      <c r="O56" s="120"/>
      <c r="P56" s="120"/>
      <c r="Q56" s="121"/>
      <c r="R56" s="121"/>
      <c r="S56" s="261"/>
      <c r="T56" s="122"/>
      <c r="U56" s="120"/>
      <c r="V56" s="123"/>
      <c r="W56" s="124">
        <f t="shared" si="8"/>
        <v>0</v>
      </c>
      <c r="X56" s="125">
        <v>0</v>
      </c>
      <c r="Y56" s="126">
        <f t="shared" si="44"/>
        <v>0</v>
      </c>
      <c r="Z56" s="123"/>
      <c r="AA56" s="140"/>
      <c r="AB56" s="124">
        <f t="shared" si="45"/>
        <v>0</v>
      </c>
      <c r="AC56" s="184"/>
      <c r="AD56" s="129">
        <f t="shared" si="47"/>
        <v>0</v>
      </c>
      <c r="AE56" s="130">
        <f t="shared" si="48"/>
        <v>0</v>
      </c>
      <c r="AF56" s="131"/>
      <c r="AG56" s="131"/>
      <c r="AH56" s="131"/>
      <c r="AI56" s="131"/>
      <c r="AJ56" s="131"/>
      <c r="AK56" s="131"/>
      <c r="AL56" s="123"/>
      <c r="AM56" s="124" cm="1">
        <f t="array" ref="AM56">IFERROR(ROUND(_xlfn.IFS($U56="Ａ重油",AL56*1,$U56="灯油",AL56*0.939,$U56="ＬＰガス",AL56*1.299,$U56="ＬＮＧ",AL56*1.56),1),0)</f>
        <v>0</v>
      </c>
      <c r="AN56" s="123"/>
      <c r="AO56" s="124" cm="1">
        <f t="array" ref="AO56">IFERROR(ROUND(_xlfn.IFS($U56="Ａ重油",AN56*1,$U56="灯油",AN56*0.939,$U56="ＬＰガス",AN56*1.299,$U56="ＬＮＧ",AN56*1.56),1),0)</f>
        <v>0</v>
      </c>
      <c r="AP56" s="123"/>
      <c r="AQ56" s="123"/>
      <c r="AR56" s="132"/>
      <c r="AS56" s="181"/>
      <c r="AT56" s="233"/>
      <c r="AU56" s="234"/>
      <c r="AV56" s="235"/>
      <c r="AW56" s="235"/>
      <c r="AX56" s="236"/>
      <c r="AY56" s="233"/>
      <c r="AZ56" s="234"/>
      <c r="BA56" s="235"/>
      <c r="BB56" s="235"/>
      <c r="BC56" s="236"/>
      <c r="BD56" s="236"/>
      <c r="BE56" s="235"/>
      <c r="BF56" s="235"/>
      <c r="BG56" s="236"/>
      <c r="BH56" s="254"/>
      <c r="BI56" s="133">
        <f t="shared" si="59"/>
        <v>0</v>
      </c>
      <c r="BJ56" s="134"/>
      <c r="BK56" s="135">
        <f t="shared" si="12"/>
        <v>0</v>
      </c>
      <c r="BL56" s="136">
        <f t="shared" si="13"/>
        <v>0</v>
      </c>
      <c r="BM56" s="136">
        <f>IF($Y56-SUMIF($BK$10:BL$10,BM$10,$BK56:BL56)&lt;ROUNDDOWN(BI56*BK56*1/2,0),$Y56-SUMIF($BK$10:BL$10,BM$10,$BK56:BL56),ROUNDDOWN(BI56*BK56*1/2,0))</f>
        <v>0</v>
      </c>
      <c r="BN56" s="136">
        <f t="shared" si="14"/>
        <v>0</v>
      </c>
      <c r="BO56" s="137">
        <f t="shared" si="60"/>
        <v>0</v>
      </c>
      <c r="BP56" s="134"/>
      <c r="BQ56" s="135">
        <f t="shared" si="16"/>
        <v>0</v>
      </c>
      <c r="BR56" s="136">
        <f t="shared" si="49"/>
        <v>0</v>
      </c>
      <c r="BS56" s="136">
        <f>IF($Y56-SUMIF($BK$10:BR$10,BS$10,$BK56:BR56)&lt;ROUNDDOWN(BO56*BQ56*1/2,0),$Y56-SUMIF($BK$10:BR$10,BS$10,$BK56:BR56),ROUNDDOWN(BO56*BQ56*1/2,0))</f>
        <v>0</v>
      </c>
      <c r="BT56" s="136">
        <f t="shared" si="18"/>
        <v>0</v>
      </c>
      <c r="BU56" s="137">
        <f t="shared" si="61"/>
        <v>0</v>
      </c>
      <c r="BV56" s="134"/>
      <c r="BW56" s="135">
        <f t="shared" si="19"/>
        <v>0</v>
      </c>
      <c r="BX56" s="136">
        <f t="shared" si="50"/>
        <v>0</v>
      </c>
      <c r="BY56" s="136">
        <f>IF($Y56-SUMIF($BK$10:BX$10,BY$10,$BK56:BX56)&lt;ROUNDDOWN(BU56*BW56*1/2,0),$Y56-SUMIF($BK$10:BX$10,BY$10,$BK56:BX56),ROUNDDOWN(BU56*BW56*1/2,0))</f>
        <v>0</v>
      </c>
      <c r="BZ56" s="136">
        <f t="shared" si="21"/>
        <v>0</v>
      </c>
      <c r="CA56" s="137">
        <f t="shared" si="62"/>
        <v>0</v>
      </c>
      <c r="CB56" s="134"/>
      <c r="CC56" s="135">
        <f t="shared" si="22"/>
        <v>0</v>
      </c>
      <c r="CD56" s="136">
        <f t="shared" si="51"/>
        <v>0</v>
      </c>
      <c r="CE56" s="136">
        <f>IF($Y56-SUMIF($BK$10:CD$10,CE$10,$BK56:CD56)&lt;ROUNDDOWN(CA56*CC56*1/2,0),$Y56-SUMIF($BK$10:CD$10,CE$10,$BK56:CD56),ROUNDDOWN(CA56*CC56*1/2,0))</f>
        <v>0</v>
      </c>
      <c r="CF56" s="136">
        <f t="shared" si="24"/>
        <v>0</v>
      </c>
      <c r="CG56" s="137">
        <f t="shared" si="63"/>
        <v>0</v>
      </c>
      <c r="CH56" s="134"/>
      <c r="CI56" s="135">
        <f t="shared" si="25"/>
        <v>0</v>
      </c>
      <c r="CJ56" s="136">
        <f t="shared" si="54"/>
        <v>0</v>
      </c>
      <c r="CK56" s="136">
        <f>IF($Y56-SUMIF($BK$10:CJ$10,CK$10,$BK56:CJ56)&lt;ROUNDDOWN(CG56*CI56*1/2,0),$Y56-SUMIF($BK$10:CJ$10,CK$10,$BK56:CJ56),ROUNDDOWN(CG56*CI56*1/2,0))</f>
        <v>0</v>
      </c>
      <c r="CL56" s="136">
        <f t="shared" si="27"/>
        <v>0</v>
      </c>
      <c r="CM56" s="138">
        <f t="shared" si="64"/>
        <v>0</v>
      </c>
      <c r="CN56" s="134"/>
      <c r="CO56" s="135">
        <f t="shared" si="28"/>
        <v>0</v>
      </c>
      <c r="CP56" s="136">
        <f t="shared" si="55"/>
        <v>0</v>
      </c>
      <c r="CQ56" s="136">
        <f>IF($Y56-SUMIF($BK$10:CP$10,CQ$10,$BK56:CP56)&lt;ROUNDDOWN(CM56*CO56*1/2,0),$Y56-SUMIF($BK$10:CP$10,CQ$10,$BK56:CP56),ROUNDDOWN(CM56*CO56*1/2,0))</f>
        <v>0</v>
      </c>
      <c r="CR56" s="136">
        <f t="shared" si="30"/>
        <v>0</v>
      </c>
      <c r="CS56" s="138">
        <f t="shared" si="65"/>
        <v>0</v>
      </c>
      <c r="CT56" s="134"/>
      <c r="CU56" s="135">
        <f t="shared" si="31"/>
        <v>0</v>
      </c>
      <c r="CV56" s="136">
        <f t="shared" si="56"/>
        <v>0</v>
      </c>
      <c r="CW56" s="136">
        <f>IF($Y56-SUMIF($BK$10:CV$10,CW$10,$BK56:CV56)&lt;ROUNDDOWN(CS56*CU56*1/2,0),$Y56-SUMIF($BK$10:CV$10,CW$10,$BK56:CV56),ROUNDDOWN(CS56*CU56*1/2,0))</f>
        <v>0</v>
      </c>
      <c r="CX56" s="136">
        <f t="shared" si="33"/>
        <v>0</v>
      </c>
      <c r="CY56" s="138">
        <f t="shared" si="66"/>
        <v>0</v>
      </c>
      <c r="CZ56" s="134"/>
      <c r="DA56" s="135">
        <f t="shared" si="34"/>
        <v>0</v>
      </c>
      <c r="DB56" s="136">
        <f t="shared" si="57"/>
        <v>0</v>
      </c>
      <c r="DC56" s="136">
        <f>IF($Y56-SUMIF($BK$10:DB$10,DC$10,$BK56:DB56)&lt;ROUNDDOWN(CY56*DA56*1/2,0),$Y56-SUMIF($BK$10:DB$10,DC$10,$BK56:DB56),ROUNDDOWN(CY56*DA56*1/2,0))</f>
        <v>0</v>
      </c>
      <c r="DD56" s="136">
        <f t="shared" si="36"/>
        <v>0</v>
      </c>
      <c r="DE56" s="138">
        <f t="shared" si="67"/>
        <v>0</v>
      </c>
      <c r="DF56" s="134"/>
      <c r="DG56" s="135">
        <f t="shared" si="37"/>
        <v>0</v>
      </c>
      <c r="DH56" s="136">
        <f t="shared" si="58"/>
        <v>0</v>
      </c>
      <c r="DI56" s="136">
        <f>IF($Y56-SUMIF($BK$10:DH$10,DI$10,$BK56:DH56)&lt;ROUNDDOWN(DE56*DG56*1/2,0),$Y56-SUMIF($BK$10:DH$10,DI$10,$BK56:DH56),ROUNDDOWN(DE56*DG56*1/2,0))</f>
        <v>0</v>
      </c>
      <c r="DJ56" s="136">
        <f t="shared" si="39"/>
        <v>0</v>
      </c>
      <c r="DK56" s="124">
        <f t="shared" si="52"/>
        <v>0</v>
      </c>
      <c r="DL56" s="124">
        <f t="shared" si="68"/>
        <v>0</v>
      </c>
      <c r="DM56" s="229">
        <f t="shared" si="46"/>
        <v>0</v>
      </c>
      <c r="DO56" s="102" t="str">
        <f t="shared" si="41"/>
        <v/>
      </c>
      <c r="DP56" s="88" t="str">
        <f t="shared" si="42"/>
        <v/>
      </c>
      <c r="DQ56" s="103" t="str">
        <f t="shared" si="53"/>
        <v/>
      </c>
    </row>
    <row r="57" spans="1:121" ht="26.25" hidden="1" customHeight="1" outlineLevel="1">
      <c r="A57" s="110">
        <v>46</v>
      </c>
      <c r="B57" s="186"/>
      <c r="C57" s="186"/>
      <c r="D57" s="186"/>
      <c r="E57" s="186"/>
      <c r="F57" s="186"/>
      <c r="G57" s="186"/>
      <c r="H57" s="186"/>
      <c r="I57" s="187"/>
      <c r="J57" s="187"/>
      <c r="K57" s="187"/>
      <c r="L57" s="187"/>
      <c r="M57" s="188"/>
      <c r="N57" s="189"/>
      <c r="O57" s="120"/>
      <c r="P57" s="120"/>
      <c r="Q57" s="121"/>
      <c r="R57" s="121"/>
      <c r="S57" s="261"/>
      <c r="T57" s="122"/>
      <c r="U57" s="120"/>
      <c r="V57" s="123"/>
      <c r="W57" s="124">
        <f t="shared" si="8"/>
        <v>0</v>
      </c>
      <c r="X57" s="125">
        <v>0</v>
      </c>
      <c r="Y57" s="126">
        <f t="shared" si="44"/>
        <v>0</v>
      </c>
      <c r="Z57" s="123"/>
      <c r="AA57" s="140"/>
      <c r="AB57" s="124">
        <f t="shared" si="45"/>
        <v>0</v>
      </c>
      <c r="AC57" s="184"/>
      <c r="AD57" s="129">
        <f t="shared" si="47"/>
        <v>0</v>
      </c>
      <c r="AE57" s="130">
        <f t="shared" si="48"/>
        <v>0</v>
      </c>
      <c r="AF57" s="131"/>
      <c r="AG57" s="131"/>
      <c r="AH57" s="131"/>
      <c r="AI57" s="131"/>
      <c r="AJ57" s="131"/>
      <c r="AK57" s="131"/>
      <c r="AL57" s="123"/>
      <c r="AM57" s="124" cm="1">
        <f t="array" ref="AM57">IFERROR(ROUND(_xlfn.IFS($U57="Ａ重油",AL57*1,$U57="灯油",AL57*0.939,$U57="ＬＰガス",AL57*1.299,$U57="ＬＮＧ",AL57*1.56),1),0)</f>
        <v>0</v>
      </c>
      <c r="AN57" s="123"/>
      <c r="AO57" s="124" cm="1">
        <f t="array" ref="AO57">IFERROR(ROUND(_xlfn.IFS($U57="Ａ重油",AN57*1,$U57="灯油",AN57*0.939,$U57="ＬＰガス",AN57*1.299,$U57="ＬＮＧ",AN57*1.56),1),0)</f>
        <v>0</v>
      </c>
      <c r="AP57" s="123"/>
      <c r="AQ57" s="123"/>
      <c r="AR57" s="132"/>
      <c r="AS57" s="181"/>
      <c r="AT57" s="237"/>
      <c r="AU57" s="238"/>
      <c r="AV57" s="237"/>
      <c r="AW57" s="237"/>
      <c r="AX57" s="238"/>
      <c r="AY57" s="237"/>
      <c r="AZ57" s="238"/>
      <c r="BA57" s="237"/>
      <c r="BB57" s="237"/>
      <c r="BC57" s="238"/>
      <c r="BD57" s="238"/>
      <c r="BE57" s="237"/>
      <c r="BF57" s="237"/>
      <c r="BG57" s="238"/>
      <c r="BH57" s="254"/>
      <c r="BI57" s="133">
        <f t="shared" si="59"/>
        <v>0</v>
      </c>
      <c r="BJ57" s="134"/>
      <c r="BK57" s="135">
        <f t="shared" si="12"/>
        <v>0</v>
      </c>
      <c r="BL57" s="136">
        <f t="shared" si="13"/>
        <v>0</v>
      </c>
      <c r="BM57" s="136">
        <f>IF($Y57-SUMIF($BK$10:BL$10,BM$10,$BK57:BL57)&lt;ROUNDDOWN(BI57*BK57*1/2,0),$Y57-SUMIF($BK$10:BL$10,BM$10,$BK57:BL57),ROUNDDOWN(BI57*BK57*1/2,0))</f>
        <v>0</v>
      </c>
      <c r="BN57" s="136">
        <f t="shared" si="14"/>
        <v>0</v>
      </c>
      <c r="BO57" s="137">
        <f t="shared" si="60"/>
        <v>0</v>
      </c>
      <c r="BP57" s="134"/>
      <c r="BQ57" s="135">
        <f t="shared" si="16"/>
        <v>0</v>
      </c>
      <c r="BR57" s="136">
        <f t="shared" si="49"/>
        <v>0</v>
      </c>
      <c r="BS57" s="136">
        <f>IF($Y57-SUMIF($BK$10:BR$10,BS$10,$BK57:BR57)&lt;ROUNDDOWN(BO57*BQ57*1/2,0),$Y57-SUMIF($BK$10:BR$10,BS$10,$BK57:BR57),ROUNDDOWN(BO57*BQ57*1/2,0))</f>
        <v>0</v>
      </c>
      <c r="BT57" s="136">
        <f t="shared" si="18"/>
        <v>0</v>
      </c>
      <c r="BU57" s="137">
        <f t="shared" si="61"/>
        <v>0</v>
      </c>
      <c r="BV57" s="134"/>
      <c r="BW57" s="135">
        <f t="shared" si="19"/>
        <v>0</v>
      </c>
      <c r="BX57" s="136">
        <f t="shared" si="50"/>
        <v>0</v>
      </c>
      <c r="BY57" s="136">
        <f>IF($Y57-SUMIF($BK$10:BX$10,BY$10,$BK57:BX57)&lt;ROUNDDOWN(BU57*BW57*1/2,0),$Y57-SUMIF($BK$10:BX$10,BY$10,$BK57:BX57),ROUNDDOWN(BU57*BW57*1/2,0))</f>
        <v>0</v>
      </c>
      <c r="BZ57" s="136">
        <f t="shared" si="21"/>
        <v>0</v>
      </c>
      <c r="CA57" s="137">
        <f t="shared" si="62"/>
        <v>0</v>
      </c>
      <c r="CB57" s="134"/>
      <c r="CC57" s="135">
        <f t="shared" si="22"/>
        <v>0</v>
      </c>
      <c r="CD57" s="136">
        <f t="shared" si="51"/>
        <v>0</v>
      </c>
      <c r="CE57" s="136">
        <f>IF($Y57-SUMIF($BK$10:CD$10,CE$10,$BK57:CD57)&lt;ROUNDDOWN(CA57*CC57*1/2,0),$Y57-SUMIF($BK$10:CD$10,CE$10,$BK57:CD57),ROUNDDOWN(CA57*CC57*1/2,0))</f>
        <v>0</v>
      </c>
      <c r="CF57" s="136">
        <f t="shared" si="24"/>
        <v>0</v>
      </c>
      <c r="CG57" s="137">
        <f t="shared" si="63"/>
        <v>0</v>
      </c>
      <c r="CH57" s="134"/>
      <c r="CI57" s="135">
        <f t="shared" si="25"/>
        <v>0</v>
      </c>
      <c r="CJ57" s="136">
        <f t="shared" si="54"/>
        <v>0</v>
      </c>
      <c r="CK57" s="136">
        <f>IF($Y57-SUMIF($BK$10:CJ$10,CK$10,$BK57:CJ57)&lt;ROUNDDOWN(CG57*CI57*1/2,0),$Y57-SUMIF($BK$10:CJ$10,CK$10,$BK57:CJ57),ROUNDDOWN(CG57*CI57*1/2,0))</f>
        <v>0</v>
      </c>
      <c r="CL57" s="136">
        <f t="shared" si="27"/>
        <v>0</v>
      </c>
      <c r="CM57" s="138">
        <f t="shared" si="64"/>
        <v>0</v>
      </c>
      <c r="CN57" s="134"/>
      <c r="CO57" s="135">
        <f t="shared" si="28"/>
        <v>0</v>
      </c>
      <c r="CP57" s="136">
        <f t="shared" si="55"/>
        <v>0</v>
      </c>
      <c r="CQ57" s="136">
        <f>IF($Y57-SUMIF($BK$10:CP$10,CQ$10,$BK57:CP57)&lt;ROUNDDOWN(CM57*CO57*1/2,0),$Y57-SUMIF($BK$10:CP$10,CQ$10,$BK57:CP57),ROUNDDOWN(CM57*CO57*1/2,0))</f>
        <v>0</v>
      </c>
      <c r="CR57" s="136">
        <f t="shared" si="30"/>
        <v>0</v>
      </c>
      <c r="CS57" s="138">
        <f t="shared" si="65"/>
        <v>0</v>
      </c>
      <c r="CT57" s="134"/>
      <c r="CU57" s="135">
        <f t="shared" si="31"/>
        <v>0</v>
      </c>
      <c r="CV57" s="136">
        <f t="shared" si="56"/>
        <v>0</v>
      </c>
      <c r="CW57" s="136">
        <f>IF($Y57-SUMIF($BK$10:CV$10,CW$10,$BK57:CV57)&lt;ROUNDDOWN(CS57*CU57*1/2,0),$Y57-SUMIF($BK$10:CV$10,CW$10,$BK57:CV57),ROUNDDOWN(CS57*CU57*1/2,0))</f>
        <v>0</v>
      </c>
      <c r="CX57" s="136">
        <f t="shared" si="33"/>
        <v>0</v>
      </c>
      <c r="CY57" s="138">
        <f t="shared" si="66"/>
        <v>0</v>
      </c>
      <c r="CZ57" s="134"/>
      <c r="DA57" s="135">
        <f t="shared" si="34"/>
        <v>0</v>
      </c>
      <c r="DB57" s="136">
        <f t="shared" si="57"/>
        <v>0</v>
      </c>
      <c r="DC57" s="136">
        <f>IF($Y57-SUMIF($BK$10:DB$10,DC$10,$BK57:DB57)&lt;ROUNDDOWN(CY57*DA57*1/2,0),$Y57-SUMIF($BK$10:DB$10,DC$10,$BK57:DB57),ROUNDDOWN(CY57*DA57*1/2,0))</f>
        <v>0</v>
      </c>
      <c r="DD57" s="136">
        <f t="shared" si="36"/>
        <v>0</v>
      </c>
      <c r="DE57" s="138">
        <f t="shared" si="67"/>
        <v>0</v>
      </c>
      <c r="DF57" s="134"/>
      <c r="DG57" s="135">
        <f t="shared" si="37"/>
        <v>0</v>
      </c>
      <c r="DH57" s="136">
        <f t="shared" si="58"/>
        <v>0</v>
      </c>
      <c r="DI57" s="136">
        <f>IF($Y57-SUMIF($BK$10:DH$10,DI$10,$BK57:DH57)&lt;ROUNDDOWN(DE57*DG57*1/2,0),$Y57-SUMIF($BK$10:DH$10,DI$10,$BK57:DH57),ROUNDDOWN(DE57*DG57*1/2,0))</f>
        <v>0</v>
      </c>
      <c r="DJ57" s="136">
        <f t="shared" si="39"/>
        <v>0</v>
      </c>
      <c r="DK57" s="124">
        <f t="shared" si="52"/>
        <v>0</v>
      </c>
      <c r="DL57" s="124">
        <f t="shared" si="68"/>
        <v>0</v>
      </c>
      <c r="DM57" s="229">
        <f t="shared" si="46"/>
        <v>0</v>
      </c>
      <c r="DO57" s="102" t="str">
        <f t="shared" si="41"/>
        <v/>
      </c>
      <c r="DP57" s="88" t="str">
        <f t="shared" si="42"/>
        <v/>
      </c>
      <c r="DQ57" s="103" t="str">
        <f t="shared" si="53"/>
        <v/>
      </c>
    </row>
    <row r="58" spans="1:121" ht="26.25" hidden="1" customHeight="1" outlineLevel="1">
      <c r="A58" s="110">
        <v>47</v>
      </c>
      <c r="B58" s="186"/>
      <c r="C58" s="186"/>
      <c r="D58" s="186"/>
      <c r="E58" s="186"/>
      <c r="F58" s="186"/>
      <c r="G58" s="186"/>
      <c r="H58" s="186"/>
      <c r="I58" s="187"/>
      <c r="J58" s="187"/>
      <c r="K58" s="187"/>
      <c r="L58" s="187"/>
      <c r="M58" s="188"/>
      <c r="N58" s="189"/>
      <c r="O58" s="120"/>
      <c r="P58" s="120"/>
      <c r="Q58" s="121"/>
      <c r="R58" s="121"/>
      <c r="S58" s="261"/>
      <c r="T58" s="122"/>
      <c r="U58" s="120"/>
      <c r="V58" s="123"/>
      <c r="W58" s="124">
        <f t="shared" si="8"/>
        <v>0</v>
      </c>
      <c r="X58" s="125">
        <v>0</v>
      </c>
      <c r="Y58" s="126">
        <f t="shared" si="44"/>
        <v>0</v>
      </c>
      <c r="Z58" s="123"/>
      <c r="AA58" s="140"/>
      <c r="AB58" s="124">
        <f t="shared" si="45"/>
        <v>0</v>
      </c>
      <c r="AC58" s="184"/>
      <c r="AD58" s="129">
        <f t="shared" si="47"/>
        <v>0</v>
      </c>
      <c r="AE58" s="130">
        <f t="shared" si="48"/>
        <v>0</v>
      </c>
      <c r="AF58" s="131"/>
      <c r="AG58" s="131"/>
      <c r="AH58" s="131"/>
      <c r="AI58" s="131"/>
      <c r="AJ58" s="131"/>
      <c r="AK58" s="131"/>
      <c r="AL58" s="123"/>
      <c r="AM58" s="124" cm="1">
        <f t="array" ref="AM58">IFERROR(ROUND(_xlfn.IFS($U58="Ａ重油",AL58*1,$U58="灯油",AL58*0.939,$U58="ＬＰガス",AL58*1.299,$U58="ＬＮＧ",AL58*1.56),1),0)</f>
        <v>0</v>
      </c>
      <c r="AN58" s="123"/>
      <c r="AO58" s="124" cm="1">
        <f t="array" ref="AO58">IFERROR(ROUND(_xlfn.IFS($U58="Ａ重油",AN58*1,$U58="灯油",AN58*0.939,$U58="ＬＰガス",AN58*1.299,$U58="ＬＮＧ",AN58*1.56),1),0)</f>
        <v>0</v>
      </c>
      <c r="AP58" s="123"/>
      <c r="AQ58" s="123"/>
      <c r="AR58" s="132"/>
      <c r="AS58" s="181"/>
      <c r="AT58" s="233"/>
      <c r="AU58" s="234"/>
      <c r="AV58" s="235"/>
      <c r="AW58" s="235"/>
      <c r="AX58" s="236"/>
      <c r="AY58" s="233"/>
      <c r="AZ58" s="234"/>
      <c r="BA58" s="235"/>
      <c r="BB58" s="235"/>
      <c r="BC58" s="236"/>
      <c r="BD58" s="236"/>
      <c r="BE58" s="235"/>
      <c r="BF58" s="235"/>
      <c r="BG58" s="236"/>
      <c r="BH58" s="254"/>
      <c r="BI58" s="133">
        <f t="shared" si="59"/>
        <v>0</v>
      </c>
      <c r="BJ58" s="134"/>
      <c r="BK58" s="135">
        <f t="shared" si="12"/>
        <v>0</v>
      </c>
      <c r="BL58" s="136">
        <f t="shared" si="13"/>
        <v>0</v>
      </c>
      <c r="BM58" s="136">
        <f>IF($Y58-SUMIF($BK$10:BL$10,BM$10,$BK58:BL58)&lt;ROUNDDOWN(BI58*BK58*1/2,0),$Y58-SUMIF($BK$10:BL$10,BM$10,$BK58:BL58),ROUNDDOWN(BI58*BK58*1/2,0))</f>
        <v>0</v>
      </c>
      <c r="BN58" s="136">
        <f t="shared" si="14"/>
        <v>0</v>
      </c>
      <c r="BO58" s="137">
        <f t="shared" si="60"/>
        <v>0</v>
      </c>
      <c r="BP58" s="134"/>
      <c r="BQ58" s="135">
        <f t="shared" si="16"/>
        <v>0</v>
      </c>
      <c r="BR58" s="136">
        <f t="shared" si="49"/>
        <v>0</v>
      </c>
      <c r="BS58" s="136">
        <f>IF($Y58-SUMIF($BK$10:BR$10,BS$10,$BK58:BR58)&lt;ROUNDDOWN(BO58*BQ58*1/2,0),$Y58-SUMIF($BK$10:BR$10,BS$10,$BK58:BR58),ROUNDDOWN(BO58*BQ58*1/2,0))</f>
        <v>0</v>
      </c>
      <c r="BT58" s="136">
        <f t="shared" si="18"/>
        <v>0</v>
      </c>
      <c r="BU58" s="137">
        <f t="shared" si="61"/>
        <v>0</v>
      </c>
      <c r="BV58" s="134"/>
      <c r="BW58" s="135">
        <f t="shared" si="19"/>
        <v>0</v>
      </c>
      <c r="BX58" s="136">
        <f t="shared" si="50"/>
        <v>0</v>
      </c>
      <c r="BY58" s="136">
        <f>IF($Y58-SUMIF($BK$10:BX$10,BY$10,$BK58:BX58)&lt;ROUNDDOWN(BU58*BW58*1/2,0),$Y58-SUMIF($BK$10:BX$10,BY$10,$BK58:BX58),ROUNDDOWN(BU58*BW58*1/2,0))</f>
        <v>0</v>
      </c>
      <c r="BZ58" s="136">
        <f t="shared" si="21"/>
        <v>0</v>
      </c>
      <c r="CA58" s="137">
        <f t="shared" si="62"/>
        <v>0</v>
      </c>
      <c r="CB58" s="134"/>
      <c r="CC58" s="135">
        <f t="shared" si="22"/>
        <v>0</v>
      </c>
      <c r="CD58" s="136">
        <f t="shared" si="51"/>
        <v>0</v>
      </c>
      <c r="CE58" s="136">
        <f>IF($Y58-SUMIF($BK$10:CD$10,CE$10,$BK58:CD58)&lt;ROUNDDOWN(CA58*CC58*1/2,0),$Y58-SUMIF($BK$10:CD$10,CE$10,$BK58:CD58),ROUNDDOWN(CA58*CC58*1/2,0))</f>
        <v>0</v>
      </c>
      <c r="CF58" s="136">
        <f t="shared" si="24"/>
        <v>0</v>
      </c>
      <c r="CG58" s="137">
        <f t="shared" si="63"/>
        <v>0</v>
      </c>
      <c r="CH58" s="134"/>
      <c r="CI58" s="135">
        <f t="shared" si="25"/>
        <v>0</v>
      </c>
      <c r="CJ58" s="136">
        <f t="shared" si="54"/>
        <v>0</v>
      </c>
      <c r="CK58" s="136">
        <f>IF($Y58-SUMIF($BK$10:CJ$10,CK$10,$BK58:CJ58)&lt;ROUNDDOWN(CG58*CI58*1/2,0),$Y58-SUMIF($BK$10:CJ$10,CK$10,$BK58:CJ58),ROUNDDOWN(CG58*CI58*1/2,0))</f>
        <v>0</v>
      </c>
      <c r="CL58" s="136">
        <f t="shared" si="27"/>
        <v>0</v>
      </c>
      <c r="CM58" s="138">
        <f t="shared" si="64"/>
        <v>0</v>
      </c>
      <c r="CN58" s="134"/>
      <c r="CO58" s="135">
        <f t="shared" si="28"/>
        <v>0</v>
      </c>
      <c r="CP58" s="136">
        <f t="shared" si="55"/>
        <v>0</v>
      </c>
      <c r="CQ58" s="136">
        <f>IF($Y58-SUMIF($BK$10:CP$10,CQ$10,$BK58:CP58)&lt;ROUNDDOWN(CM58*CO58*1/2,0),$Y58-SUMIF($BK$10:CP$10,CQ$10,$BK58:CP58),ROUNDDOWN(CM58*CO58*1/2,0))</f>
        <v>0</v>
      </c>
      <c r="CR58" s="136">
        <f t="shared" si="30"/>
        <v>0</v>
      </c>
      <c r="CS58" s="138">
        <f t="shared" si="65"/>
        <v>0</v>
      </c>
      <c r="CT58" s="134"/>
      <c r="CU58" s="135">
        <f t="shared" si="31"/>
        <v>0</v>
      </c>
      <c r="CV58" s="136">
        <f t="shared" si="56"/>
        <v>0</v>
      </c>
      <c r="CW58" s="136">
        <f>IF($Y58-SUMIF($BK$10:CV$10,CW$10,$BK58:CV58)&lt;ROUNDDOWN(CS58*CU58*1/2,0),$Y58-SUMIF($BK$10:CV$10,CW$10,$BK58:CV58),ROUNDDOWN(CS58*CU58*1/2,0))</f>
        <v>0</v>
      </c>
      <c r="CX58" s="136">
        <f t="shared" si="33"/>
        <v>0</v>
      </c>
      <c r="CY58" s="138">
        <f t="shared" si="66"/>
        <v>0</v>
      </c>
      <c r="CZ58" s="134"/>
      <c r="DA58" s="135">
        <f t="shared" si="34"/>
        <v>0</v>
      </c>
      <c r="DB58" s="136">
        <f t="shared" si="57"/>
        <v>0</v>
      </c>
      <c r="DC58" s="136">
        <f>IF($Y58-SUMIF($BK$10:DB$10,DC$10,$BK58:DB58)&lt;ROUNDDOWN(CY58*DA58*1/2,0),$Y58-SUMIF($BK$10:DB$10,DC$10,$BK58:DB58),ROUNDDOWN(CY58*DA58*1/2,0))</f>
        <v>0</v>
      </c>
      <c r="DD58" s="136">
        <f t="shared" si="36"/>
        <v>0</v>
      </c>
      <c r="DE58" s="138">
        <f t="shared" si="67"/>
        <v>0</v>
      </c>
      <c r="DF58" s="134"/>
      <c r="DG58" s="135">
        <f t="shared" si="37"/>
        <v>0</v>
      </c>
      <c r="DH58" s="136">
        <f t="shared" si="58"/>
        <v>0</v>
      </c>
      <c r="DI58" s="136">
        <f>IF($Y58-SUMIF($BK$10:DH$10,DI$10,$BK58:DH58)&lt;ROUNDDOWN(DE58*DG58*1/2,0),$Y58-SUMIF($BK$10:DH$10,DI$10,$BK58:DH58),ROUNDDOWN(DE58*DG58*1/2,0))</f>
        <v>0</v>
      </c>
      <c r="DJ58" s="136">
        <f t="shared" si="39"/>
        <v>0</v>
      </c>
      <c r="DK58" s="124">
        <f t="shared" si="52"/>
        <v>0</v>
      </c>
      <c r="DL58" s="124">
        <f t="shared" si="68"/>
        <v>0</v>
      </c>
      <c r="DM58" s="229">
        <f t="shared" si="46"/>
        <v>0</v>
      </c>
      <c r="DO58" s="102" t="str">
        <f t="shared" si="41"/>
        <v/>
      </c>
      <c r="DP58" s="88" t="str">
        <f t="shared" si="42"/>
        <v/>
      </c>
      <c r="DQ58" s="103" t="str">
        <f t="shared" si="53"/>
        <v/>
      </c>
    </row>
    <row r="59" spans="1:121" ht="26.25" hidden="1" customHeight="1" outlineLevel="1">
      <c r="A59" s="110">
        <v>48</v>
      </c>
      <c r="B59" s="186"/>
      <c r="C59" s="186"/>
      <c r="D59" s="186"/>
      <c r="E59" s="186"/>
      <c r="F59" s="186"/>
      <c r="G59" s="186"/>
      <c r="H59" s="186"/>
      <c r="I59" s="187"/>
      <c r="J59" s="187"/>
      <c r="K59" s="187"/>
      <c r="L59" s="187"/>
      <c r="M59" s="188"/>
      <c r="N59" s="189"/>
      <c r="O59" s="120"/>
      <c r="P59" s="120"/>
      <c r="Q59" s="121"/>
      <c r="R59" s="121"/>
      <c r="S59" s="261"/>
      <c r="T59" s="122"/>
      <c r="U59" s="120"/>
      <c r="V59" s="123"/>
      <c r="W59" s="124">
        <f t="shared" si="8"/>
        <v>0</v>
      </c>
      <c r="X59" s="125">
        <v>0</v>
      </c>
      <c r="Y59" s="126">
        <f t="shared" si="44"/>
        <v>0</v>
      </c>
      <c r="Z59" s="123"/>
      <c r="AA59" s="140"/>
      <c r="AB59" s="124">
        <f t="shared" si="45"/>
        <v>0</v>
      </c>
      <c r="AC59" s="184"/>
      <c r="AD59" s="129">
        <f t="shared" si="47"/>
        <v>0</v>
      </c>
      <c r="AE59" s="130">
        <f t="shared" si="48"/>
        <v>0</v>
      </c>
      <c r="AF59" s="131"/>
      <c r="AG59" s="131"/>
      <c r="AH59" s="131"/>
      <c r="AI59" s="131"/>
      <c r="AJ59" s="131"/>
      <c r="AK59" s="131"/>
      <c r="AL59" s="123"/>
      <c r="AM59" s="124" cm="1">
        <f t="array" ref="AM59">IFERROR(ROUND(_xlfn.IFS($U59="Ａ重油",AL59*1,$U59="灯油",AL59*0.939,$U59="ＬＰガス",AL59*1.299,$U59="ＬＮＧ",AL59*1.56),1),0)</f>
        <v>0</v>
      </c>
      <c r="AN59" s="123"/>
      <c r="AO59" s="124" cm="1">
        <f t="array" ref="AO59">IFERROR(ROUND(_xlfn.IFS($U59="Ａ重油",AN59*1,$U59="灯油",AN59*0.939,$U59="ＬＰガス",AN59*1.299,$U59="ＬＮＧ",AN59*1.56),1),0)</f>
        <v>0</v>
      </c>
      <c r="AP59" s="123"/>
      <c r="AQ59" s="123"/>
      <c r="AR59" s="132"/>
      <c r="AS59" s="181"/>
      <c r="AT59" s="237"/>
      <c r="AU59" s="238"/>
      <c r="AV59" s="237"/>
      <c r="AW59" s="237"/>
      <c r="AX59" s="238"/>
      <c r="AY59" s="237"/>
      <c r="AZ59" s="238"/>
      <c r="BA59" s="237"/>
      <c r="BB59" s="237"/>
      <c r="BC59" s="238"/>
      <c r="BD59" s="238"/>
      <c r="BE59" s="237"/>
      <c r="BF59" s="237"/>
      <c r="BG59" s="238"/>
      <c r="BH59" s="254"/>
      <c r="BI59" s="133">
        <f t="shared" si="59"/>
        <v>0</v>
      </c>
      <c r="BJ59" s="134"/>
      <c r="BK59" s="135">
        <f t="shared" si="12"/>
        <v>0</v>
      </c>
      <c r="BL59" s="136">
        <f t="shared" si="13"/>
        <v>0</v>
      </c>
      <c r="BM59" s="136">
        <f>IF($Y59-SUMIF($BK$10:BL$10,BM$10,$BK59:BL59)&lt;ROUNDDOWN(BI59*BK59*1/2,0),$Y59-SUMIF($BK$10:BL$10,BM$10,$BK59:BL59),ROUNDDOWN(BI59*BK59*1/2,0))</f>
        <v>0</v>
      </c>
      <c r="BN59" s="136">
        <f t="shared" si="14"/>
        <v>0</v>
      </c>
      <c r="BO59" s="137">
        <f t="shared" si="60"/>
        <v>0</v>
      </c>
      <c r="BP59" s="134"/>
      <c r="BQ59" s="135">
        <f t="shared" si="16"/>
        <v>0</v>
      </c>
      <c r="BR59" s="136">
        <f t="shared" si="49"/>
        <v>0</v>
      </c>
      <c r="BS59" s="136">
        <f>IF($Y59-SUMIF($BK$10:BR$10,BS$10,$BK59:BR59)&lt;ROUNDDOWN(BO59*BQ59*1/2,0),$Y59-SUMIF($BK$10:BR$10,BS$10,$BK59:BR59),ROUNDDOWN(BO59*BQ59*1/2,0))</f>
        <v>0</v>
      </c>
      <c r="BT59" s="136">
        <f t="shared" si="18"/>
        <v>0</v>
      </c>
      <c r="BU59" s="137">
        <f t="shared" si="61"/>
        <v>0</v>
      </c>
      <c r="BV59" s="134"/>
      <c r="BW59" s="135">
        <f t="shared" si="19"/>
        <v>0</v>
      </c>
      <c r="BX59" s="136">
        <f t="shared" si="50"/>
        <v>0</v>
      </c>
      <c r="BY59" s="136">
        <f>IF($Y59-SUMIF($BK$10:BX$10,BY$10,$BK59:BX59)&lt;ROUNDDOWN(BU59*BW59*1/2,0),$Y59-SUMIF($BK$10:BX$10,BY$10,$BK59:BX59),ROUNDDOWN(BU59*BW59*1/2,0))</f>
        <v>0</v>
      </c>
      <c r="BZ59" s="136">
        <f t="shared" si="21"/>
        <v>0</v>
      </c>
      <c r="CA59" s="137">
        <f t="shared" si="62"/>
        <v>0</v>
      </c>
      <c r="CB59" s="134"/>
      <c r="CC59" s="135">
        <f t="shared" si="22"/>
        <v>0</v>
      </c>
      <c r="CD59" s="136">
        <f t="shared" si="51"/>
        <v>0</v>
      </c>
      <c r="CE59" s="136">
        <f>IF($Y59-SUMIF($BK$10:CD$10,CE$10,$BK59:CD59)&lt;ROUNDDOWN(CA59*CC59*1/2,0),$Y59-SUMIF($BK$10:CD$10,CE$10,$BK59:CD59),ROUNDDOWN(CA59*CC59*1/2,0))</f>
        <v>0</v>
      </c>
      <c r="CF59" s="136">
        <f t="shared" si="24"/>
        <v>0</v>
      </c>
      <c r="CG59" s="137">
        <f t="shared" si="63"/>
        <v>0</v>
      </c>
      <c r="CH59" s="134"/>
      <c r="CI59" s="135">
        <f t="shared" si="25"/>
        <v>0</v>
      </c>
      <c r="CJ59" s="136">
        <f t="shared" si="54"/>
        <v>0</v>
      </c>
      <c r="CK59" s="136">
        <f>IF($Y59-SUMIF($BK$10:CJ$10,CK$10,$BK59:CJ59)&lt;ROUNDDOWN(CG59*CI59*1/2,0),$Y59-SUMIF($BK$10:CJ$10,CK$10,$BK59:CJ59),ROUNDDOWN(CG59*CI59*1/2,0))</f>
        <v>0</v>
      </c>
      <c r="CL59" s="136">
        <f t="shared" si="27"/>
        <v>0</v>
      </c>
      <c r="CM59" s="138">
        <f t="shared" si="64"/>
        <v>0</v>
      </c>
      <c r="CN59" s="134"/>
      <c r="CO59" s="135">
        <f t="shared" si="28"/>
        <v>0</v>
      </c>
      <c r="CP59" s="136">
        <f t="shared" si="55"/>
        <v>0</v>
      </c>
      <c r="CQ59" s="136">
        <f>IF($Y59-SUMIF($BK$10:CP$10,CQ$10,$BK59:CP59)&lt;ROUNDDOWN(CM59*CO59*1/2,0),$Y59-SUMIF($BK$10:CP$10,CQ$10,$BK59:CP59),ROUNDDOWN(CM59*CO59*1/2,0))</f>
        <v>0</v>
      </c>
      <c r="CR59" s="136">
        <f t="shared" si="30"/>
        <v>0</v>
      </c>
      <c r="CS59" s="138">
        <f t="shared" si="65"/>
        <v>0</v>
      </c>
      <c r="CT59" s="134"/>
      <c r="CU59" s="135">
        <f t="shared" si="31"/>
        <v>0</v>
      </c>
      <c r="CV59" s="136">
        <f t="shared" si="56"/>
        <v>0</v>
      </c>
      <c r="CW59" s="136">
        <f>IF($Y59-SUMIF($BK$10:CV$10,CW$10,$BK59:CV59)&lt;ROUNDDOWN(CS59*CU59*1/2,0),$Y59-SUMIF($BK$10:CV$10,CW$10,$BK59:CV59),ROUNDDOWN(CS59*CU59*1/2,0))</f>
        <v>0</v>
      </c>
      <c r="CX59" s="136">
        <f t="shared" si="33"/>
        <v>0</v>
      </c>
      <c r="CY59" s="138">
        <f t="shared" si="66"/>
        <v>0</v>
      </c>
      <c r="CZ59" s="134"/>
      <c r="DA59" s="135">
        <f t="shared" si="34"/>
        <v>0</v>
      </c>
      <c r="DB59" s="136">
        <f t="shared" si="57"/>
        <v>0</v>
      </c>
      <c r="DC59" s="136">
        <f>IF($Y59-SUMIF($BK$10:DB$10,DC$10,$BK59:DB59)&lt;ROUNDDOWN(CY59*DA59*1/2,0),$Y59-SUMIF($BK$10:DB$10,DC$10,$BK59:DB59),ROUNDDOWN(CY59*DA59*1/2,0))</f>
        <v>0</v>
      </c>
      <c r="DD59" s="136">
        <f t="shared" si="36"/>
        <v>0</v>
      </c>
      <c r="DE59" s="138">
        <f t="shared" si="67"/>
        <v>0</v>
      </c>
      <c r="DF59" s="134"/>
      <c r="DG59" s="135">
        <f t="shared" si="37"/>
        <v>0</v>
      </c>
      <c r="DH59" s="136">
        <f t="shared" si="58"/>
        <v>0</v>
      </c>
      <c r="DI59" s="136">
        <f>IF($Y59-SUMIF($BK$10:DH$10,DI$10,$BK59:DH59)&lt;ROUNDDOWN(DE59*DG59*1/2,0),$Y59-SUMIF($BK$10:DH$10,DI$10,$BK59:DH59),ROUNDDOWN(DE59*DG59*1/2,0))</f>
        <v>0</v>
      </c>
      <c r="DJ59" s="136">
        <f t="shared" si="39"/>
        <v>0</v>
      </c>
      <c r="DK59" s="124">
        <f t="shared" si="52"/>
        <v>0</v>
      </c>
      <c r="DL59" s="124">
        <f t="shared" si="68"/>
        <v>0</v>
      </c>
      <c r="DM59" s="229">
        <f t="shared" si="46"/>
        <v>0</v>
      </c>
      <c r="DO59" s="102" t="str">
        <f t="shared" si="41"/>
        <v/>
      </c>
      <c r="DP59" s="88" t="str">
        <f t="shared" si="42"/>
        <v/>
      </c>
      <c r="DQ59" s="103" t="str">
        <f t="shared" si="53"/>
        <v/>
      </c>
    </row>
    <row r="60" spans="1:121" ht="26.25" hidden="1" customHeight="1" outlineLevel="1">
      <c r="A60" s="110">
        <v>49</v>
      </c>
      <c r="B60" s="186"/>
      <c r="C60" s="186"/>
      <c r="D60" s="186"/>
      <c r="E60" s="186"/>
      <c r="F60" s="186"/>
      <c r="G60" s="186"/>
      <c r="H60" s="186"/>
      <c r="I60" s="187"/>
      <c r="J60" s="187"/>
      <c r="K60" s="187"/>
      <c r="L60" s="187"/>
      <c r="M60" s="188"/>
      <c r="N60" s="189"/>
      <c r="O60" s="120"/>
      <c r="P60" s="120"/>
      <c r="Q60" s="121"/>
      <c r="R60" s="121"/>
      <c r="S60" s="261"/>
      <c r="T60" s="122"/>
      <c r="U60" s="120"/>
      <c r="V60" s="123"/>
      <c r="W60" s="124">
        <f t="shared" si="8"/>
        <v>0</v>
      </c>
      <c r="X60" s="125">
        <v>0</v>
      </c>
      <c r="Y60" s="126">
        <f t="shared" si="44"/>
        <v>0</v>
      </c>
      <c r="Z60" s="123"/>
      <c r="AA60" s="140"/>
      <c r="AB60" s="124">
        <f t="shared" si="45"/>
        <v>0</v>
      </c>
      <c r="AC60" s="184"/>
      <c r="AD60" s="129">
        <f t="shared" si="47"/>
        <v>0</v>
      </c>
      <c r="AE60" s="130">
        <f t="shared" si="48"/>
        <v>0</v>
      </c>
      <c r="AF60" s="131"/>
      <c r="AG60" s="131"/>
      <c r="AH60" s="131"/>
      <c r="AI60" s="131"/>
      <c r="AJ60" s="131"/>
      <c r="AK60" s="131"/>
      <c r="AL60" s="123"/>
      <c r="AM60" s="124" cm="1">
        <f t="array" ref="AM60">IFERROR(ROUND(_xlfn.IFS($U60="Ａ重油",AL60*1,$U60="灯油",AL60*0.939,$U60="ＬＰガス",AL60*1.299,$U60="ＬＮＧ",AL60*1.56),1),0)</f>
        <v>0</v>
      </c>
      <c r="AN60" s="123"/>
      <c r="AO60" s="124" cm="1">
        <f t="array" ref="AO60">IFERROR(ROUND(_xlfn.IFS($U60="Ａ重油",AN60*1,$U60="灯油",AN60*0.939,$U60="ＬＰガス",AN60*1.299,$U60="ＬＮＧ",AN60*1.56),1),0)</f>
        <v>0</v>
      </c>
      <c r="AP60" s="123"/>
      <c r="AQ60" s="123"/>
      <c r="AR60" s="132"/>
      <c r="AS60" s="181"/>
      <c r="AT60" s="233"/>
      <c r="AU60" s="234"/>
      <c r="AV60" s="235"/>
      <c r="AW60" s="235"/>
      <c r="AX60" s="236"/>
      <c r="AY60" s="233"/>
      <c r="AZ60" s="234"/>
      <c r="BA60" s="235"/>
      <c r="BB60" s="235"/>
      <c r="BC60" s="236"/>
      <c r="BD60" s="236"/>
      <c r="BE60" s="235"/>
      <c r="BF60" s="235"/>
      <c r="BG60" s="236"/>
      <c r="BH60" s="254"/>
      <c r="BI60" s="133">
        <f t="shared" si="59"/>
        <v>0</v>
      </c>
      <c r="BJ60" s="134"/>
      <c r="BK60" s="135">
        <f t="shared" si="12"/>
        <v>0</v>
      </c>
      <c r="BL60" s="136">
        <f t="shared" si="13"/>
        <v>0</v>
      </c>
      <c r="BM60" s="136">
        <f>IF($Y60-SUMIF($BK$10:BL$10,BM$10,$BK60:BL60)&lt;ROUNDDOWN(BI60*BK60*1/2,0),$Y60-SUMIF($BK$10:BL$10,BM$10,$BK60:BL60),ROUNDDOWN(BI60*BK60*1/2,0))</f>
        <v>0</v>
      </c>
      <c r="BN60" s="136">
        <f t="shared" si="14"/>
        <v>0</v>
      </c>
      <c r="BO60" s="137">
        <f t="shared" si="60"/>
        <v>0</v>
      </c>
      <c r="BP60" s="134"/>
      <c r="BQ60" s="135">
        <f t="shared" si="16"/>
        <v>0</v>
      </c>
      <c r="BR60" s="136">
        <f t="shared" si="49"/>
        <v>0</v>
      </c>
      <c r="BS60" s="136">
        <f>IF($Y60-SUMIF($BK$10:BR$10,BS$10,$BK60:BR60)&lt;ROUNDDOWN(BO60*BQ60*1/2,0),$Y60-SUMIF($BK$10:BR$10,BS$10,$BK60:BR60),ROUNDDOWN(BO60*BQ60*1/2,0))</f>
        <v>0</v>
      </c>
      <c r="BT60" s="136">
        <f t="shared" si="18"/>
        <v>0</v>
      </c>
      <c r="BU60" s="137">
        <f t="shared" si="61"/>
        <v>0</v>
      </c>
      <c r="BV60" s="134"/>
      <c r="BW60" s="135">
        <f t="shared" si="19"/>
        <v>0</v>
      </c>
      <c r="BX60" s="136">
        <f t="shared" si="50"/>
        <v>0</v>
      </c>
      <c r="BY60" s="136">
        <f>IF($Y60-SUMIF($BK$10:BX$10,BY$10,$BK60:BX60)&lt;ROUNDDOWN(BU60*BW60*1/2,0),$Y60-SUMIF($BK$10:BX$10,BY$10,$BK60:BX60),ROUNDDOWN(BU60*BW60*1/2,0))</f>
        <v>0</v>
      </c>
      <c r="BZ60" s="136">
        <f t="shared" si="21"/>
        <v>0</v>
      </c>
      <c r="CA60" s="137">
        <f t="shared" si="62"/>
        <v>0</v>
      </c>
      <c r="CB60" s="134"/>
      <c r="CC60" s="135">
        <f t="shared" si="22"/>
        <v>0</v>
      </c>
      <c r="CD60" s="136">
        <f t="shared" si="51"/>
        <v>0</v>
      </c>
      <c r="CE60" s="136">
        <f>IF($Y60-SUMIF($BK$10:CD$10,CE$10,$BK60:CD60)&lt;ROUNDDOWN(CA60*CC60*1/2,0),$Y60-SUMIF($BK$10:CD$10,CE$10,$BK60:CD60),ROUNDDOWN(CA60*CC60*1/2,0))</f>
        <v>0</v>
      </c>
      <c r="CF60" s="136">
        <f t="shared" si="24"/>
        <v>0</v>
      </c>
      <c r="CG60" s="137">
        <f t="shared" si="63"/>
        <v>0</v>
      </c>
      <c r="CH60" s="134"/>
      <c r="CI60" s="135">
        <f t="shared" si="25"/>
        <v>0</v>
      </c>
      <c r="CJ60" s="136">
        <f t="shared" si="54"/>
        <v>0</v>
      </c>
      <c r="CK60" s="136">
        <f>IF($Y60-SUMIF($BK$10:CJ$10,CK$10,$BK60:CJ60)&lt;ROUNDDOWN(CG60*CI60*1/2,0),$Y60-SUMIF($BK$10:CJ$10,CK$10,$BK60:CJ60),ROUNDDOWN(CG60*CI60*1/2,0))</f>
        <v>0</v>
      </c>
      <c r="CL60" s="136">
        <f t="shared" si="27"/>
        <v>0</v>
      </c>
      <c r="CM60" s="138">
        <f t="shared" si="64"/>
        <v>0</v>
      </c>
      <c r="CN60" s="134"/>
      <c r="CO60" s="135">
        <f t="shared" si="28"/>
        <v>0</v>
      </c>
      <c r="CP60" s="136">
        <f t="shared" si="55"/>
        <v>0</v>
      </c>
      <c r="CQ60" s="136">
        <f>IF($Y60-SUMIF($BK$10:CP$10,CQ$10,$BK60:CP60)&lt;ROUNDDOWN(CM60*CO60*1/2,0),$Y60-SUMIF($BK$10:CP$10,CQ$10,$BK60:CP60),ROUNDDOWN(CM60*CO60*1/2,0))</f>
        <v>0</v>
      </c>
      <c r="CR60" s="136">
        <f t="shared" si="30"/>
        <v>0</v>
      </c>
      <c r="CS60" s="138">
        <f t="shared" si="65"/>
        <v>0</v>
      </c>
      <c r="CT60" s="134"/>
      <c r="CU60" s="135">
        <f t="shared" si="31"/>
        <v>0</v>
      </c>
      <c r="CV60" s="136">
        <f t="shared" si="56"/>
        <v>0</v>
      </c>
      <c r="CW60" s="136">
        <f>IF($Y60-SUMIF($BK$10:CV$10,CW$10,$BK60:CV60)&lt;ROUNDDOWN(CS60*CU60*1/2,0),$Y60-SUMIF($BK$10:CV$10,CW$10,$BK60:CV60),ROUNDDOWN(CS60*CU60*1/2,0))</f>
        <v>0</v>
      </c>
      <c r="CX60" s="136">
        <f t="shared" si="33"/>
        <v>0</v>
      </c>
      <c r="CY60" s="138">
        <f t="shared" si="66"/>
        <v>0</v>
      </c>
      <c r="CZ60" s="134"/>
      <c r="DA60" s="135">
        <f t="shared" si="34"/>
        <v>0</v>
      </c>
      <c r="DB60" s="136">
        <f t="shared" si="57"/>
        <v>0</v>
      </c>
      <c r="DC60" s="136">
        <f>IF($Y60-SUMIF($BK$10:DB$10,DC$10,$BK60:DB60)&lt;ROUNDDOWN(CY60*DA60*1/2,0),$Y60-SUMIF($BK$10:DB$10,DC$10,$BK60:DB60),ROUNDDOWN(CY60*DA60*1/2,0))</f>
        <v>0</v>
      </c>
      <c r="DD60" s="136">
        <f t="shared" si="36"/>
        <v>0</v>
      </c>
      <c r="DE60" s="138">
        <f t="shared" si="67"/>
        <v>0</v>
      </c>
      <c r="DF60" s="134"/>
      <c r="DG60" s="135">
        <f t="shared" si="37"/>
        <v>0</v>
      </c>
      <c r="DH60" s="136">
        <f t="shared" si="58"/>
        <v>0</v>
      </c>
      <c r="DI60" s="136">
        <f>IF($Y60-SUMIF($BK$10:DH$10,DI$10,$BK60:DH60)&lt;ROUNDDOWN(DE60*DG60*1/2,0),$Y60-SUMIF($BK$10:DH$10,DI$10,$BK60:DH60),ROUNDDOWN(DE60*DG60*1/2,0))</f>
        <v>0</v>
      </c>
      <c r="DJ60" s="136">
        <f t="shared" si="39"/>
        <v>0</v>
      </c>
      <c r="DK60" s="124">
        <f t="shared" si="52"/>
        <v>0</v>
      </c>
      <c r="DL60" s="124">
        <f t="shared" si="68"/>
        <v>0</v>
      </c>
      <c r="DM60" s="229">
        <f t="shared" si="46"/>
        <v>0</v>
      </c>
      <c r="DO60" s="102" t="str">
        <f t="shared" si="41"/>
        <v/>
      </c>
      <c r="DP60" s="88" t="str">
        <f t="shared" si="42"/>
        <v/>
      </c>
      <c r="DQ60" s="103" t="str">
        <f t="shared" si="53"/>
        <v/>
      </c>
    </row>
    <row r="61" spans="1:121" ht="26.25" hidden="1" customHeight="1" outlineLevel="1">
      <c r="A61" s="110">
        <v>50</v>
      </c>
      <c r="B61" s="186"/>
      <c r="C61" s="186"/>
      <c r="D61" s="186"/>
      <c r="E61" s="186"/>
      <c r="F61" s="186"/>
      <c r="G61" s="186"/>
      <c r="H61" s="186"/>
      <c r="I61" s="187"/>
      <c r="J61" s="187"/>
      <c r="K61" s="187"/>
      <c r="L61" s="187"/>
      <c r="M61" s="188"/>
      <c r="N61" s="189"/>
      <c r="O61" s="120"/>
      <c r="P61" s="120"/>
      <c r="Q61" s="121"/>
      <c r="R61" s="121"/>
      <c r="S61" s="261"/>
      <c r="T61" s="122"/>
      <c r="U61" s="120"/>
      <c r="V61" s="123"/>
      <c r="W61" s="124">
        <f t="shared" si="8"/>
        <v>0</v>
      </c>
      <c r="X61" s="125">
        <v>0</v>
      </c>
      <c r="Y61" s="126">
        <f t="shared" si="44"/>
        <v>0</v>
      </c>
      <c r="Z61" s="123"/>
      <c r="AA61" s="140"/>
      <c r="AB61" s="124">
        <f t="shared" si="45"/>
        <v>0</v>
      </c>
      <c r="AC61" s="184"/>
      <c r="AD61" s="129">
        <f t="shared" si="47"/>
        <v>0</v>
      </c>
      <c r="AE61" s="130">
        <f t="shared" si="48"/>
        <v>0</v>
      </c>
      <c r="AF61" s="131"/>
      <c r="AG61" s="131"/>
      <c r="AH61" s="131"/>
      <c r="AI61" s="131"/>
      <c r="AJ61" s="131"/>
      <c r="AK61" s="131"/>
      <c r="AL61" s="123"/>
      <c r="AM61" s="124" cm="1">
        <f t="array" ref="AM61">IFERROR(ROUND(_xlfn.IFS($U61="Ａ重油",AL61*1,$U61="灯油",AL61*0.939,$U61="ＬＰガス",AL61*1.299,$U61="ＬＮＧ",AL61*1.56),1),0)</f>
        <v>0</v>
      </c>
      <c r="AN61" s="123"/>
      <c r="AO61" s="124" cm="1">
        <f t="array" ref="AO61">IFERROR(ROUND(_xlfn.IFS($U61="Ａ重油",AN61*1,$U61="灯油",AN61*0.939,$U61="ＬＰガス",AN61*1.299,$U61="ＬＮＧ",AN61*1.56),1),0)</f>
        <v>0</v>
      </c>
      <c r="AP61" s="123"/>
      <c r="AQ61" s="123"/>
      <c r="AR61" s="132"/>
      <c r="AS61" s="181"/>
      <c r="AT61" s="237"/>
      <c r="AU61" s="238"/>
      <c r="AV61" s="237"/>
      <c r="AW61" s="237"/>
      <c r="AX61" s="238"/>
      <c r="AY61" s="237"/>
      <c r="AZ61" s="238"/>
      <c r="BA61" s="237"/>
      <c r="BB61" s="237"/>
      <c r="BC61" s="238"/>
      <c r="BD61" s="238"/>
      <c r="BE61" s="237"/>
      <c r="BF61" s="237"/>
      <c r="BG61" s="238"/>
      <c r="BH61" s="254"/>
      <c r="BI61" s="133">
        <f t="shared" si="59"/>
        <v>0</v>
      </c>
      <c r="BJ61" s="134"/>
      <c r="BK61" s="135">
        <f t="shared" si="12"/>
        <v>0</v>
      </c>
      <c r="BL61" s="136">
        <f t="shared" si="13"/>
        <v>0</v>
      </c>
      <c r="BM61" s="136">
        <f>IF($Y61-SUMIF($BK$10:BL$10,BM$10,$BK61:BL61)&lt;ROUNDDOWN(BI61*BK61*1/2,0),$Y61-SUMIF($BK$10:BL$10,BM$10,$BK61:BL61),ROUNDDOWN(BI61*BK61*1/2,0))</f>
        <v>0</v>
      </c>
      <c r="BN61" s="136">
        <f t="shared" si="14"/>
        <v>0</v>
      </c>
      <c r="BO61" s="137">
        <f t="shared" si="60"/>
        <v>0</v>
      </c>
      <c r="BP61" s="134"/>
      <c r="BQ61" s="135">
        <f t="shared" si="16"/>
        <v>0</v>
      </c>
      <c r="BR61" s="136">
        <f t="shared" si="49"/>
        <v>0</v>
      </c>
      <c r="BS61" s="136">
        <f>IF($Y61-SUMIF($BK$10:BR$10,BS$10,$BK61:BR61)&lt;ROUNDDOWN(BO61*BQ61*1/2,0),$Y61-SUMIF($BK$10:BR$10,BS$10,$BK61:BR61),ROUNDDOWN(BO61*BQ61*1/2,0))</f>
        <v>0</v>
      </c>
      <c r="BT61" s="136">
        <f t="shared" si="18"/>
        <v>0</v>
      </c>
      <c r="BU61" s="137">
        <f t="shared" si="61"/>
        <v>0</v>
      </c>
      <c r="BV61" s="134"/>
      <c r="BW61" s="135">
        <f t="shared" si="19"/>
        <v>0</v>
      </c>
      <c r="BX61" s="136">
        <f t="shared" si="50"/>
        <v>0</v>
      </c>
      <c r="BY61" s="136">
        <f>IF($Y61-SUMIF($BK$10:BX$10,BY$10,$BK61:BX61)&lt;ROUNDDOWN(BU61*BW61*1/2,0),$Y61-SUMIF($BK$10:BX$10,BY$10,$BK61:BX61),ROUNDDOWN(BU61*BW61*1/2,0))</f>
        <v>0</v>
      </c>
      <c r="BZ61" s="136">
        <f t="shared" si="21"/>
        <v>0</v>
      </c>
      <c r="CA61" s="137">
        <f t="shared" si="62"/>
        <v>0</v>
      </c>
      <c r="CB61" s="134"/>
      <c r="CC61" s="135">
        <f t="shared" si="22"/>
        <v>0</v>
      </c>
      <c r="CD61" s="136">
        <f t="shared" si="51"/>
        <v>0</v>
      </c>
      <c r="CE61" s="136">
        <f>IF($Y61-SUMIF($BK$10:CD$10,CE$10,$BK61:CD61)&lt;ROUNDDOWN(CA61*CC61*1/2,0),$Y61-SUMIF($BK$10:CD$10,CE$10,$BK61:CD61),ROUNDDOWN(CA61*CC61*1/2,0))</f>
        <v>0</v>
      </c>
      <c r="CF61" s="136">
        <f t="shared" si="24"/>
        <v>0</v>
      </c>
      <c r="CG61" s="137">
        <f t="shared" si="63"/>
        <v>0</v>
      </c>
      <c r="CH61" s="134"/>
      <c r="CI61" s="135">
        <f t="shared" si="25"/>
        <v>0</v>
      </c>
      <c r="CJ61" s="136">
        <f t="shared" si="54"/>
        <v>0</v>
      </c>
      <c r="CK61" s="136">
        <f>IF($Y61-SUMIF($BK$10:CJ$10,CK$10,$BK61:CJ61)&lt;ROUNDDOWN(CG61*CI61*1/2,0),$Y61-SUMIF($BK$10:CJ$10,CK$10,$BK61:CJ61),ROUNDDOWN(CG61*CI61*1/2,0))</f>
        <v>0</v>
      </c>
      <c r="CL61" s="136">
        <f t="shared" si="27"/>
        <v>0</v>
      </c>
      <c r="CM61" s="138">
        <f t="shared" si="64"/>
        <v>0</v>
      </c>
      <c r="CN61" s="134"/>
      <c r="CO61" s="135">
        <f t="shared" si="28"/>
        <v>0</v>
      </c>
      <c r="CP61" s="136">
        <f t="shared" si="55"/>
        <v>0</v>
      </c>
      <c r="CQ61" s="136">
        <f>IF($Y61-SUMIF($BK$10:CP$10,CQ$10,$BK61:CP61)&lt;ROUNDDOWN(CM61*CO61*1/2,0),$Y61-SUMIF($BK$10:CP$10,CQ$10,$BK61:CP61),ROUNDDOWN(CM61*CO61*1/2,0))</f>
        <v>0</v>
      </c>
      <c r="CR61" s="136">
        <f t="shared" si="30"/>
        <v>0</v>
      </c>
      <c r="CS61" s="138">
        <f t="shared" si="65"/>
        <v>0</v>
      </c>
      <c r="CT61" s="134"/>
      <c r="CU61" s="135">
        <f t="shared" si="31"/>
        <v>0</v>
      </c>
      <c r="CV61" s="136">
        <f t="shared" si="56"/>
        <v>0</v>
      </c>
      <c r="CW61" s="136">
        <f>IF($Y61-SUMIF($BK$10:CV$10,CW$10,$BK61:CV61)&lt;ROUNDDOWN(CS61*CU61*1/2,0),$Y61-SUMIF($BK$10:CV$10,CW$10,$BK61:CV61),ROUNDDOWN(CS61*CU61*1/2,0))</f>
        <v>0</v>
      </c>
      <c r="CX61" s="136">
        <f t="shared" si="33"/>
        <v>0</v>
      </c>
      <c r="CY61" s="138">
        <f t="shared" si="66"/>
        <v>0</v>
      </c>
      <c r="CZ61" s="134"/>
      <c r="DA61" s="135">
        <f t="shared" si="34"/>
        <v>0</v>
      </c>
      <c r="DB61" s="136">
        <f t="shared" si="57"/>
        <v>0</v>
      </c>
      <c r="DC61" s="136">
        <f>IF($Y61-SUMIF($BK$10:DB$10,DC$10,$BK61:DB61)&lt;ROUNDDOWN(CY61*DA61*1/2,0),$Y61-SUMIF($BK$10:DB$10,DC$10,$BK61:DB61),ROUNDDOWN(CY61*DA61*1/2,0))</f>
        <v>0</v>
      </c>
      <c r="DD61" s="136">
        <f t="shared" si="36"/>
        <v>0</v>
      </c>
      <c r="DE61" s="138">
        <f t="shared" si="67"/>
        <v>0</v>
      </c>
      <c r="DF61" s="134"/>
      <c r="DG61" s="135">
        <f t="shared" si="37"/>
        <v>0</v>
      </c>
      <c r="DH61" s="136">
        <f t="shared" si="58"/>
        <v>0</v>
      </c>
      <c r="DI61" s="136">
        <f>IF($Y61-SUMIF($BK$10:DH$10,DI$10,$BK61:DH61)&lt;ROUNDDOWN(DE61*DG61*1/2,0),$Y61-SUMIF($BK$10:DH$10,DI$10,$BK61:DH61),ROUNDDOWN(DE61*DG61*1/2,0))</f>
        <v>0</v>
      </c>
      <c r="DJ61" s="136">
        <f t="shared" si="39"/>
        <v>0</v>
      </c>
      <c r="DK61" s="124">
        <f t="shared" si="52"/>
        <v>0</v>
      </c>
      <c r="DL61" s="124">
        <f t="shared" si="68"/>
        <v>0</v>
      </c>
      <c r="DM61" s="229">
        <f t="shared" si="46"/>
        <v>0</v>
      </c>
      <c r="DO61" s="102" t="str">
        <f t="shared" si="41"/>
        <v/>
      </c>
      <c r="DP61" s="88" t="str">
        <f t="shared" si="42"/>
        <v/>
      </c>
      <c r="DQ61" s="103" t="str">
        <f t="shared" si="53"/>
        <v/>
      </c>
    </row>
    <row r="62" spans="1:121" ht="26.25" hidden="1" customHeight="1" outlineLevel="1">
      <c r="A62" s="110">
        <v>51</v>
      </c>
      <c r="B62" s="186"/>
      <c r="C62" s="186"/>
      <c r="D62" s="186"/>
      <c r="E62" s="186"/>
      <c r="F62" s="186"/>
      <c r="G62" s="186"/>
      <c r="H62" s="186"/>
      <c r="I62" s="187"/>
      <c r="J62" s="187"/>
      <c r="K62" s="187"/>
      <c r="L62" s="187"/>
      <c r="M62" s="188"/>
      <c r="N62" s="189"/>
      <c r="O62" s="120"/>
      <c r="P62" s="120"/>
      <c r="Q62" s="121"/>
      <c r="R62" s="121"/>
      <c r="S62" s="261"/>
      <c r="T62" s="122"/>
      <c r="U62" s="120"/>
      <c r="V62" s="123"/>
      <c r="W62" s="124">
        <f t="shared" si="8"/>
        <v>0</v>
      </c>
      <c r="X62" s="125">
        <v>0</v>
      </c>
      <c r="Y62" s="126">
        <f t="shared" si="44"/>
        <v>0</v>
      </c>
      <c r="Z62" s="123"/>
      <c r="AA62" s="140"/>
      <c r="AB62" s="124">
        <f t="shared" si="45"/>
        <v>0</v>
      </c>
      <c r="AC62" s="184"/>
      <c r="AD62" s="129">
        <f t="shared" si="47"/>
        <v>0</v>
      </c>
      <c r="AE62" s="130">
        <f t="shared" si="48"/>
        <v>0</v>
      </c>
      <c r="AF62" s="131"/>
      <c r="AG62" s="131"/>
      <c r="AH62" s="131"/>
      <c r="AI62" s="131"/>
      <c r="AJ62" s="131"/>
      <c r="AK62" s="131"/>
      <c r="AL62" s="123"/>
      <c r="AM62" s="124" cm="1">
        <f t="array" ref="AM62">IFERROR(ROUND(_xlfn.IFS($U62="Ａ重油",AL62*1,$U62="灯油",AL62*0.939,$U62="ＬＰガス",AL62*1.299,$U62="ＬＮＧ",AL62*1.56),1),0)</f>
        <v>0</v>
      </c>
      <c r="AN62" s="123"/>
      <c r="AO62" s="124" cm="1">
        <f t="array" ref="AO62">IFERROR(ROUND(_xlfn.IFS($U62="Ａ重油",AN62*1,$U62="灯油",AN62*0.939,$U62="ＬＰガス",AN62*1.299,$U62="ＬＮＧ",AN62*1.56),1),0)</f>
        <v>0</v>
      </c>
      <c r="AP62" s="123"/>
      <c r="AQ62" s="123"/>
      <c r="AR62" s="132"/>
      <c r="AS62" s="181"/>
      <c r="AT62" s="233"/>
      <c r="AU62" s="234"/>
      <c r="AV62" s="235"/>
      <c r="AW62" s="235"/>
      <c r="AX62" s="236"/>
      <c r="AY62" s="233"/>
      <c r="AZ62" s="234"/>
      <c r="BA62" s="235"/>
      <c r="BB62" s="235"/>
      <c r="BC62" s="236"/>
      <c r="BD62" s="236"/>
      <c r="BE62" s="235"/>
      <c r="BF62" s="235"/>
      <c r="BG62" s="236"/>
      <c r="BH62" s="254"/>
      <c r="BI62" s="133">
        <f t="shared" si="59"/>
        <v>0</v>
      </c>
      <c r="BJ62" s="134"/>
      <c r="BK62" s="135">
        <f t="shared" si="12"/>
        <v>0</v>
      </c>
      <c r="BL62" s="136">
        <f t="shared" si="13"/>
        <v>0</v>
      </c>
      <c r="BM62" s="136">
        <f>IF($Y62-SUMIF($BK$10:BL$10,BM$10,$BK62:BL62)&lt;ROUNDDOWN(BI62*BK62*1/2,0),$Y62-SUMIF($BK$10:BL$10,BM$10,$BK62:BL62),ROUNDDOWN(BI62*BK62*1/2,0))</f>
        <v>0</v>
      </c>
      <c r="BN62" s="136">
        <f t="shared" si="14"/>
        <v>0</v>
      </c>
      <c r="BO62" s="137">
        <f t="shared" si="60"/>
        <v>0</v>
      </c>
      <c r="BP62" s="134"/>
      <c r="BQ62" s="135">
        <f t="shared" si="16"/>
        <v>0</v>
      </c>
      <c r="BR62" s="136">
        <f t="shared" si="49"/>
        <v>0</v>
      </c>
      <c r="BS62" s="136">
        <f>IF($Y62-SUMIF($BK$10:BR$10,BS$10,$BK62:BR62)&lt;ROUNDDOWN(BO62*BQ62*1/2,0),$Y62-SUMIF($BK$10:BR$10,BS$10,$BK62:BR62),ROUNDDOWN(BO62*BQ62*1/2,0))</f>
        <v>0</v>
      </c>
      <c r="BT62" s="136">
        <f t="shared" si="18"/>
        <v>0</v>
      </c>
      <c r="BU62" s="137">
        <f t="shared" si="61"/>
        <v>0</v>
      </c>
      <c r="BV62" s="134"/>
      <c r="BW62" s="135">
        <f t="shared" si="19"/>
        <v>0</v>
      </c>
      <c r="BX62" s="136">
        <f t="shared" si="50"/>
        <v>0</v>
      </c>
      <c r="BY62" s="136">
        <f>IF($Y62-SUMIF($BK$10:BX$10,BY$10,$BK62:BX62)&lt;ROUNDDOWN(BU62*BW62*1/2,0),$Y62-SUMIF($BK$10:BX$10,BY$10,$BK62:BX62),ROUNDDOWN(BU62*BW62*1/2,0))</f>
        <v>0</v>
      </c>
      <c r="BZ62" s="136">
        <f t="shared" si="21"/>
        <v>0</v>
      </c>
      <c r="CA62" s="137">
        <f t="shared" si="62"/>
        <v>0</v>
      </c>
      <c r="CB62" s="134"/>
      <c r="CC62" s="135">
        <f t="shared" si="22"/>
        <v>0</v>
      </c>
      <c r="CD62" s="136">
        <f t="shared" si="51"/>
        <v>0</v>
      </c>
      <c r="CE62" s="136">
        <f>IF($Y62-SUMIF($BK$10:CD$10,CE$10,$BK62:CD62)&lt;ROUNDDOWN(CA62*CC62*1/2,0),$Y62-SUMIF($BK$10:CD$10,CE$10,$BK62:CD62),ROUNDDOWN(CA62*CC62*1/2,0))</f>
        <v>0</v>
      </c>
      <c r="CF62" s="136">
        <f t="shared" si="24"/>
        <v>0</v>
      </c>
      <c r="CG62" s="137">
        <f t="shared" si="63"/>
        <v>0</v>
      </c>
      <c r="CH62" s="134"/>
      <c r="CI62" s="135">
        <f t="shared" si="25"/>
        <v>0</v>
      </c>
      <c r="CJ62" s="136">
        <f t="shared" si="54"/>
        <v>0</v>
      </c>
      <c r="CK62" s="136">
        <f>IF($Y62-SUMIF($BK$10:CJ$10,CK$10,$BK62:CJ62)&lt;ROUNDDOWN(CG62*CI62*1/2,0),$Y62-SUMIF($BK$10:CJ$10,CK$10,$BK62:CJ62),ROUNDDOWN(CG62*CI62*1/2,0))</f>
        <v>0</v>
      </c>
      <c r="CL62" s="136">
        <f t="shared" si="27"/>
        <v>0</v>
      </c>
      <c r="CM62" s="138">
        <f t="shared" si="64"/>
        <v>0</v>
      </c>
      <c r="CN62" s="134"/>
      <c r="CO62" s="135">
        <f t="shared" si="28"/>
        <v>0</v>
      </c>
      <c r="CP62" s="136">
        <f t="shared" si="55"/>
        <v>0</v>
      </c>
      <c r="CQ62" s="136">
        <f>IF($Y62-SUMIF($BK$10:CP$10,CQ$10,$BK62:CP62)&lt;ROUNDDOWN(CM62*CO62*1/2,0),$Y62-SUMIF($BK$10:CP$10,CQ$10,$BK62:CP62),ROUNDDOWN(CM62*CO62*1/2,0))</f>
        <v>0</v>
      </c>
      <c r="CR62" s="136">
        <f t="shared" si="30"/>
        <v>0</v>
      </c>
      <c r="CS62" s="138">
        <f t="shared" si="65"/>
        <v>0</v>
      </c>
      <c r="CT62" s="134"/>
      <c r="CU62" s="135">
        <f t="shared" si="31"/>
        <v>0</v>
      </c>
      <c r="CV62" s="136">
        <f t="shared" si="56"/>
        <v>0</v>
      </c>
      <c r="CW62" s="136">
        <f>IF($Y62-SUMIF($BK$10:CV$10,CW$10,$BK62:CV62)&lt;ROUNDDOWN(CS62*CU62*1/2,0),$Y62-SUMIF($BK$10:CV$10,CW$10,$BK62:CV62),ROUNDDOWN(CS62*CU62*1/2,0))</f>
        <v>0</v>
      </c>
      <c r="CX62" s="136">
        <f t="shared" si="33"/>
        <v>0</v>
      </c>
      <c r="CY62" s="138">
        <f t="shared" si="66"/>
        <v>0</v>
      </c>
      <c r="CZ62" s="134"/>
      <c r="DA62" s="135">
        <f t="shared" si="34"/>
        <v>0</v>
      </c>
      <c r="DB62" s="136">
        <f t="shared" si="57"/>
        <v>0</v>
      </c>
      <c r="DC62" s="136">
        <f>IF($Y62-SUMIF($BK$10:DB$10,DC$10,$BK62:DB62)&lt;ROUNDDOWN(CY62*DA62*1/2,0),$Y62-SUMIF($BK$10:DB$10,DC$10,$BK62:DB62),ROUNDDOWN(CY62*DA62*1/2,0))</f>
        <v>0</v>
      </c>
      <c r="DD62" s="136">
        <f t="shared" si="36"/>
        <v>0</v>
      </c>
      <c r="DE62" s="138">
        <f t="shared" si="67"/>
        <v>0</v>
      </c>
      <c r="DF62" s="134"/>
      <c r="DG62" s="135">
        <f t="shared" si="37"/>
        <v>0</v>
      </c>
      <c r="DH62" s="136">
        <f t="shared" si="58"/>
        <v>0</v>
      </c>
      <c r="DI62" s="136">
        <f>IF($Y62-SUMIF($BK$10:DH$10,DI$10,$BK62:DH62)&lt;ROUNDDOWN(DE62*DG62*1/2,0),$Y62-SUMIF($BK$10:DH$10,DI$10,$BK62:DH62),ROUNDDOWN(DE62*DG62*1/2,0))</f>
        <v>0</v>
      </c>
      <c r="DJ62" s="136">
        <f t="shared" si="39"/>
        <v>0</v>
      </c>
      <c r="DK62" s="124">
        <f t="shared" si="52"/>
        <v>0</v>
      </c>
      <c r="DL62" s="124">
        <f t="shared" si="68"/>
        <v>0</v>
      </c>
      <c r="DM62" s="229">
        <f t="shared" si="46"/>
        <v>0</v>
      </c>
      <c r="DO62" s="102" t="str">
        <f t="shared" si="41"/>
        <v/>
      </c>
      <c r="DP62" s="88" t="str">
        <f t="shared" si="42"/>
        <v/>
      </c>
      <c r="DQ62" s="103" t="str">
        <f t="shared" si="53"/>
        <v/>
      </c>
    </row>
    <row r="63" spans="1:121" ht="26.25" hidden="1" customHeight="1" outlineLevel="1">
      <c r="A63" s="110">
        <v>52</v>
      </c>
      <c r="B63" s="186"/>
      <c r="C63" s="186"/>
      <c r="D63" s="186"/>
      <c r="E63" s="186"/>
      <c r="F63" s="186"/>
      <c r="G63" s="186"/>
      <c r="H63" s="186"/>
      <c r="I63" s="187"/>
      <c r="J63" s="187"/>
      <c r="K63" s="187"/>
      <c r="L63" s="187"/>
      <c r="M63" s="188"/>
      <c r="N63" s="189"/>
      <c r="O63" s="120"/>
      <c r="P63" s="120"/>
      <c r="Q63" s="121"/>
      <c r="R63" s="121"/>
      <c r="S63" s="261"/>
      <c r="T63" s="122"/>
      <c r="U63" s="120"/>
      <c r="V63" s="123"/>
      <c r="W63" s="124">
        <f t="shared" si="8"/>
        <v>0</v>
      </c>
      <c r="X63" s="125">
        <v>0</v>
      </c>
      <c r="Y63" s="126">
        <f t="shared" si="44"/>
        <v>0</v>
      </c>
      <c r="Z63" s="123"/>
      <c r="AA63" s="140"/>
      <c r="AB63" s="124">
        <f t="shared" si="45"/>
        <v>0</v>
      </c>
      <c r="AC63" s="184"/>
      <c r="AD63" s="129">
        <f t="shared" si="47"/>
        <v>0</v>
      </c>
      <c r="AE63" s="130">
        <f t="shared" si="48"/>
        <v>0</v>
      </c>
      <c r="AF63" s="131"/>
      <c r="AG63" s="131"/>
      <c r="AH63" s="131"/>
      <c r="AI63" s="131"/>
      <c r="AJ63" s="131"/>
      <c r="AK63" s="131"/>
      <c r="AL63" s="123"/>
      <c r="AM63" s="124" cm="1">
        <f t="array" ref="AM63">IFERROR(ROUND(_xlfn.IFS($U63="Ａ重油",AL63*1,$U63="灯油",AL63*0.939,$U63="ＬＰガス",AL63*1.299,$U63="ＬＮＧ",AL63*1.56),1),0)</f>
        <v>0</v>
      </c>
      <c r="AN63" s="123"/>
      <c r="AO63" s="124" cm="1">
        <f t="array" ref="AO63">IFERROR(ROUND(_xlfn.IFS($U63="Ａ重油",AN63*1,$U63="灯油",AN63*0.939,$U63="ＬＰガス",AN63*1.299,$U63="ＬＮＧ",AN63*1.56),1),0)</f>
        <v>0</v>
      </c>
      <c r="AP63" s="123"/>
      <c r="AQ63" s="123"/>
      <c r="AR63" s="132"/>
      <c r="AS63" s="181"/>
      <c r="AT63" s="237"/>
      <c r="AU63" s="238"/>
      <c r="AV63" s="237"/>
      <c r="AW63" s="237"/>
      <c r="AX63" s="238"/>
      <c r="AY63" s="237"/>
      <c r="AZ63" s="238"/>
      <c r="BA63" s="237"/>
      <c r="BB63" s="237"/>
      <c r="BC63" s="238"/>
      <c r="BD63" s="238"/>
      <c r="BE63" s="237"/>
      <c r="BF63" s="237"/>
      <c r="BG63" s="238"/>
      <c r="BH63" s="254"/>
      <c r="BI63" s="133">
        <f t="shared" si="59"/>
        <v>0</v>
      </c>
      <c r="BJ63" s="134"/>
      <c r="BK63" s="135">
        <f t="shared" si="12"/>
        <v>0</v>
      </c>
      <c r="BL63" s="136">
        <f t="shared" si="13"/>
        <v>0</v>
      </c>
      <c r="BM63" s="136">
        <f>IF($Y63-SUMIF($BK$10:BL$10,BM$10,$BK63:BL63)&lt;ROUNDDOWN(BI63*BK63*1/2,0),$Y63-SUMIF($BK$10:BL$10,BM$10,$BK63:BL63),ROUNDDOWN(BI63*BK63*1/2,0))</f>
        <v>0</v>
      </c>
      <c r="BN63" s="136">
        <f t="shared" si="14"/>
        <v>0</v>
      </c>
      <c r="BO63" s="137">
        <f t="shared" si="60"/>
        <v>0</v>
      </c>
      <c r="BP63" s="134"/>
      <c r="BQ63" s="135">
        <f t="shared" si="16"/>
        <v>0</v>
      </c>
      <c r="BR63" s="136">
        <f t="shared" si="49"/>
        <v>0</v>
      </c>
      <c r="BS63" s="136">
        <f>IF($Y63-SUMIF($BK$10:BR$10,BS$10,$BK63:BR63)&lt;ROUNDDOWN(BO63*BQ63*1/2,0),$Y63-SUMIF($BK$10:BR$10,BS$10,$BK63:BR63),ROUNDDOWN(BO63*BQ63*1/2,0))</f>
        <v>0</v>
      </c>
      <c r="BT63" s="136">
        <f t="shared" si="18"/>
        <v>0</v>
      </c>
      <c r="BU63" s="137">
        <f t="shared" si="61"/>
        <v>0</v>
      </c>
      <c r="BV63" s="134"/>
      <c r="BW63" s="135">
        <f t="shared" si="19"/>
        <v>0</v>
      </c>
      <c r="BX63" s="136">
        <f t="shared" si="50"/>
        <v>0</v>
      </c>
      <c r="BY63" s="136">
        <f>IF($Y63-SUMIF($BK$10:BX$10,BY$10,$BK63:BX63)&lt;ROUNDDOWN(BU63*BW63*1/2,0),$Y63-SUMIF($BK$10:BX$10,BY$10,$BK63:BX63),ROUNDDOWN(BU63*BW63*1/2,0))</f>
        <v>0</v>
      </c>
      <c r="BZ63" s="136">
        <f t="shared" si="21"/>
        <v>0</v>
      </c>
      <c r="CA63" s="137">
        <f t="shared" si="62"/>
        <v>0</v>
      </c>
      <c r="CB63" s="134"/>
      <c r="CC63" s="135">
        <f t="shared" si="22"/>
        <v>0</v>
      </c>
      <c r="CD63" s="136">
        <f t="shared" si="51"/>
        <v>0</v>
      </c>
      <c r="CE63" s="136">
        <f>IF($Y63-SUMIF($BK$10:CD$10,CE$10,$BK63:CD63)&lt;ROUNDDOWN(CA63*CC63*1/2,0),$Y63-SUMIF($BK$10:CD$10,CE$10,$BK63:CD63),ROUNDDOWN(CA63*CC63*1/2,0))</f>
        <v>0</v>
      </c>
      <c r="CF63" s="136">
        <f t="shared" si="24"/>
        <v>0</v>
      </c>
      <c r="CG63" s="137">
        <f t="shared" si="63"/>
        <v>0</v>
      </c>
      <c r="CH63" s="134"/>
      <c r="CI63" s="135">
        <f t="shared" si="25"/>
        <v>0</v>
      </c>
      <c r="CJ63" s="136">
        <f t="shared" si="54"/>
        <v>0</v>
      </c>
      <c r="CK63" s="136">
        <f>IF($Y63-SUMIF($BK$10:CJ$10,CK$10,$BK63:CJ63)&lt;ROUNDDOWN(CG63*CI63*1/2,0),$Y63-SUMIF($BK$10:CJ$10,CK$10,$BK63:CJ63),ROUNDDOWN(CG63*CI63*1/2,0))</f>
        <v>0</v>
      </c>
      <c r="CL63" s="136">
        <f t="shared" si="27"/>
        <v>0</v>
      </c>
      <c r="CM63" s="138">
        <f t="shared" si="64"/>
        <v>0</v>
      </c>
      <c r="CN63" s="134"/>
      <c r="CO63" s="135">
        <f t="shared" si="28"/>
        <v>0</v>
      </c>
      <c r="CP63" s="136">
        <f t="shared" si="55"/>
        <v>0</v>
      </c>
      <c r="CQ63" s="136">
        <f>IF($Y63-SUMIF($BK$10:CP$10,CQ$10,$BK63:CP63)&lt;ROUNDDOWN(CM63*CO63*1/2,0),$Y63-SUMIF($BK$10:CP$10,CQ$10,$BK63:CP63),ROUNDDOWN(CM63*CO63*1/2,0))</f>
        <v>0</v>
      </c>
      <c r="CR63" s="136">
        <f t="shared" si="30"/>
        <v>0</v>
      </c>
      <c r="CS63" s="138">
        <f t="shared" si="65"/>
        <v>0</v>
      </c>
      <c r="CT63" s="134"/>
      <c r="CU63" s="135">
        <f t="shared" si="31"/>
        <v>0</v>
      </c>
      <c r="CV63" s="136">
        <f t="shared" si="56"/>
        <v>0</v>
      </c>
      <c r="CW63" s="136">
        <f>IF($Y63-SUMIF($BK$10:CV$10,CW$10,$BK63:CV63)&lt;ROUNDDOWN(CS63*CU63*1/2,0),$Y63-SUMIF($BK$10:CV$10,CW$10,$BK63:CV63),ROUNDDOWN(CS63*CU63*1/2,0))</f>
        <v>0</v>
      </c>
      <c r="CX63" s="136">
        <f t="shared" si="33"/>
        <v>0</v>
      </c>
      <c r="CY63" s="138">
        <f t="shared" si="66"/>
        <v>0</v>
      </c>
      <c r="CZ63" s="134"/>
      <c r="DA63" s="135">
        <f t="shared" si="34"/>
        <v>0</v>
      </c>
      <c r="DB63" s="136">
        <f t="shared" si="57"/>
        <v>0</v>
      </c>
      <c r="DC63" s="136">
        <f>IF($Y63-SUMIF($BK$10:DB$10,DC$10,$BK63:DB63)&lt;ROUNDDOWN(CY63*DA63*1/2,0),$Y63-SUMIF($BK$10:DB$10,DC$10,$BK63:DB63),ROUNDDOWN(CY63*DA63*1/2,0))</f>
        <v>0</v>
      </c>
      <c r="DD63" s="136">
        <f t="shared" si="36"/>
        <v>0</v>
      </c>
      <c r="DE63" s="138">
        <f t="shared" si="67"/>
        <v>0</v>
      </c>
      <c r="DF63" s="134"/>
      <c r="DG63" s="135">
        <f t="shared" si="37"/>
        <v>0</v>
      </c>
      <c r="DH63" s="136">
        <f t="shared" si="58"/>
        <v>0</v>
      </c>
      <c r="DI63" s="136">
        <f>IF($Y63-SUMIF($BK$10:DH$10,DI$10,$BK63:DH63)&lt;ROUNDDOWN(DE63*DG63*1/2,0),$Y63-SUMIF($BK$10:DH$10,DI$10,$BK63:DH63),ROUNDDOWN(DE63*DG63*1/2,0))</f>
        <v>0</v>
      </c>
      <c r="DJ63" s="136">
        <f t="shared" si="39"/>
        <v>0</v>
      </c>
      <c r="DK63" s="124">
        <f t="shared" si="52"/>
        <v>0</v>
      </c>
      <c r="DL63" s="124">
        <f t="shared" si="68"/>
        <v>0</v>
      </c>
      <c r="DM63" s="229">
        <f t="shared" si="46"/>
        <v>0</v>
      </c>
      <c r="DO63" s="102" t="str">
        <f t="shared" si="41"/>
        <v/>
      </c>
      <c r="DP63" s="88" t="str">
        <f t="shared" si="42"/>
        <v/>
      </c>
      <c r="DQ63" s="103" t="str">
        <f t="shared" si="53"/>
        <v/>
      </c>
    </row>
    <row r="64" spans="1:121" ht="26.25" hidden="1" customHeight="1" outlineLevel="1">
      <c r="A64" s="110">
        <v>53</v>
      </c>
      <c r="B64" s="186"/>
      <c r="C64" s="186"/>
      <c r="D64" s="186"/>
      <c r="E64" s="186"/>
      <c r="F64" s="186"/>
      <c r="G64" s="186"/>
      <c r="H64" s="186"/>
      <c r="I64" s="187"/>
      <c r="J64" s="187"/>
      <c r="K64" s="187"/>
      <c r="L64" s="187"/>
      <c r="M64" s="188"/>
      <c r="N64" s="189"/>
      <c r="O64" s="120"/>
      <c r="P64" s="120"/>
      <c r="Q64" s="121"/>
      <c r="R64" s="121"/>
      <c r="S64" s="261"/>
      <c r="T64" s="122"/>
      <c r="U64" s="120"/>
      <c r="V64" s="123"/>
      <c r="W64" s="124">
        <f t="shared" si="8"/>
        <v>0</v>
      </c>
      <c r="X64" s="125">
        <v>0</v>
      </c>
      <c r="Y64" s="126">
        <f t="shared" si="44"/>
        <v>0</v>
      </c>
      <c r="Z64" s="123"/>
      <c r="AA64" s="140"/>
      <c r="AB64" s="124">
        <f t="shared" si="45"/>
        <v>0</v>
      </c>
      <c r="AC64" s="184"/>
      <c r="AD64" s="129">
        <f t="shared" si="47"/>
        <v>0</v>
      </c>
      <c r="AE64" s="130">
        <f t="shared" si="48"/>
        <v>0</v>
      </c>
      <c r="AF64" s="131"/>
      <c r="AG64" s="131"/>
      <c r="AH64" s="131"/>
      <c r="AI64" s="131"/>
      <c r="AJ64" s="131"/>
      <c r="AK64" s="131"/>
      <c r="AL64" s="123"/>
      <c r="AM64" s="124" cm="1">
        <f t="array" ref="AM64">IFERROR(ROUND(_xlfn.IFS($U64="Ａ重油",AL64*1,$U64="灯油",AL64*0.939,$U64="ＬＰガス",AL64*1.299,$U64="ＬＮＧ",AL64*1.56),1),0)</f>
        <v>0</v>
      </c>
      <c r="AN64" s="123"/>
      <c r="AO64" s="124" cm="1">
        <f t="array" ref="AO64">IFERROR(ROUND(_xlfn.IFS($U64="Ａ重油",AN64*1,$U64="灯油",AN64*0.939,$U64="ＬＰガス",AN64*1.299,$U64="ＬＮＧ",AN64*1.56),1),0)</f>
        <v>0</v>
      </c>
      <c r="AP64" s="123"/>
      <c r="AQ64" s="123"/>
      <c r="AR64" s="132"/>
      <c r="AS64" s="181"/>
      <c r="AT64" s="233"/>
      <c r="AU64" s="234"/>
      <c r="AV64" s="235"/>
      <c r="AW64" s="235"/>
      <c r="AX64" s="236"/>
      <c r="AY64" s="233"/>
      <c r="AZ64" s="234"/>
      <c r="BA64" s="235"/>
      <c r="BB64" s="235"/>
      <c r="BC64" s="236"/>
      <c r="BD64" s="236"/>
      <c r="BE64" s="235"/>
      <c r="BF64" s="235"/>
      <c r="BG64" s="236"/>
      <c r="BH64" s="254"/>
      <c r="BI64" s="133">
        <f t="shared" si="59"/>
        <v>0</v>
      </c>
      <c r="BJ64" s="134"/>
      <c r="BK64" s="135">
        <f t="shared" si="12"/>
        <v>0</v>
      </c>
      <c r="BL64" s="136">
        <f t="shared" si="13"/>
        <v>0</v>
      </c>
      <c r="BM64" s="136">
        <f>IF($Y64-SUMIF($BK$10:BL$10,BM$10,$BK64:BL64)&lt;ROUNDDOWN(BI64*BK64*1/2,0),$Y64-SUMIF($BK$10:BL$10,BM$10,$BK64:BL64),ROUNDDOWN(BI64*BK64*1/2,0))</f>
        <v>0</v>
      </c>
      <c r="BN64" s="136">
        <f t="shared" si="14"/>
        <v>0</v>
      </c>
      <c r="BO64" s="137">
        <f t="shared" si="60"/>
        <v>0</v>
      </c>
      <c r="BP64" s="134"/>
      <c r="BQ64" s="135">
        <f t="shared" si="16"/>
        <v>0</v>
      </c>
      <c r="BR64" s="136">
        <f t="shared" si="49"/>
        <v>0</v>
      </c>
      <c r="BS64" s="136">
        <f>IF($Y64-SUMIF($BK$10:BR$10,BS$10,$BK64:BR64)&lt;ROUNDDOWN(BO64*BQ64*1/2,0),$Y64-SUMIF($BK$10:BR$10,BS$10,$BK64:BR64),ROUNDDOWN(BO64*BQ64*1/2,0))</f>
        <v>0</v>
      </c>
      <c r="BT64" s="136">
        <f t="shared" si="18"/>
        <v>0</v>
      </c>
      <c r="BU64" s="137">
        <f t="shared" si="61"/>
        <v>0</v>
      </c>
      <c r="BV64" s="134"/>
      <c r="BW64" s="135">
        <f t="shared" si="19"/>
        <v>0</v>
      </c>
      <c r="BX64" s="136">
        <f t="shared" si="50"/>
        <v>0</v>
      </c>
      <c r="BY64" s="136">
        <f>IF($Y64-SUMIF($BK$10:BX$10,BY$10,$BK64:BX64)&lt;ROUNDDOWN(BU64*BW64*1/2,0),$Y64-SUMIF($BK$10:BX$10,BY$10,$BK64:BX64),ROUNDDOWN(BU64*BW64*1/2,0))</f>
        <v>0</v>
      </c>
      <c r="BZ64" s="136">
        <f t="shared" si="21"/>
        <v>0</v>
      </c>
      <c r="CA64" s="137">
        <f t="shared" si="62"/>
        <v>0</v>
      </c>
      <c r="CB64" s="134"/>
      <c r="CC64" s="135">
        <f t="shared" si="22"/>
        <v>0</v>
      </c>
      <c r="CD64" s="136">
        <f t="shared" si="51"/>
        <v>0</v>
      </c>
      <c r="CE64" s="136">
        <f>IF($Y64-SUMIF($BK$10:CD$10,CE$10,$BK64:CD64)&lt;ROUNDDOWN(CA64*CC64*1/2,0),$Y64-SUMIF($BK$10:CD$10,CE$10,$BK64:CD64),ROUNDDOWN(CA64*CC64*1/2,0))</f>
        <v>0</v>
      </c>
      <c r="CF64" s="136">
        <f t="shared" si="24"/>
        <v>0</v>
      </c>
      <c r="CG64" s="137">
        <f t="shared" si="63"/>
        <v>0</v>
      </c>
      <c r="CH64" s="134"/>
      <c r="CI64" s="135">
        <f t="shared" si="25"/>
        <v>0</v>
      </c>
      <c r="CJ64" s="136">
        <f t="shared" si="54"/>
        <v>0</v>
      </c>
      <c r="CK64" s="136">
        <f>IF($Y64-SUMIF($BK$10:CJ$10,CK$10,$BK64:CJ64)&lt;ROUNDDOWN(CG64*CI64*1/2,0),$Y64-SUMIF($BK$10:CJ$10,CK$10,$BK64:CJ64),ROUNDDOWN(CG64*CI64*1/2,0))</f>
        <v>0</v>
      </c>
      <c r="CL64" s="136">
        <f t="shared" si="27"/>
        <v>0</v>
      </c>
      <c r="CM64" s="138">
        <f t="shared" si="64"/>
        <v>0</v>
      </c>
      <c r="CN64" s="134"/>
      <c r="CO64" s="135">
        <f t="shared" si="28"/>
        <v>0</v>
      </c>
      <c r="CP64" s="136">
        <f t="shared" si="55"/>
        <v>0</v>
      </c>
      <c r="CQ64" s="136">
        <f>IF($Y64-SUMIF($BK$10:CP$10,CQ$10,$BK64:CP64)&lt;ROUNDDOWN(CM64*CO64*1/2,0),$Y64-SUMIF($BK$10:CP$10,CQ$10,$BK64:CP64),ROUNDDOWN(CM64*CO64*1/2,0))</f>
        <v>0</v>
      </c>
      <c r="CR64" s="136">
        <f t="shared" si="30"/>
        <v>0</v>
      </c>
      <c r="CS64" s="138">
        <f t="shared" si="65"/>
        <v>0</v>
      </c>
      <c r="CT64" s="134"/>
      <c r="CU64" s="135">
        <f t="shared" si="31"/>
        <v>0</v>
      </c>
      <c r="CV64" s="136">
        <f t="shared" si="56"/>
        <v>0</v>
      </c>
      <c r="CW64" s="136">
        <f>IF($Y64-SUMIF($BK$10:CV$10,CW$10,$BK64:CV64)&lt;ROUNDDOWN(CS64*CU64*1/2,0),$Y64-SUMIF($BK$10:CV$10,CW$10,$BK64:CV64),ROUNDDOWN(CS64*CU64*1/2,0))</f>
        <v>0</v>
      </c>
      <c r="CX64" s="136">
        <f t="shared" si="33"/>
        <v>0</v>
      </c>
      <c r="CY64" s="138">
        <f t="shared" si="66"/>
        <v>0</v>
      </c>
      <c r="CZ64" s="134"/>
      <c r="DA64" s="135">
        <f t="shared" si="34"/>
        <v>0</v>
      </c>
      <c r="DB64" s="136">
        <f t="shared" si="57"/>
        <v>0</v>
      </c>
      <c r="DC64" s="136">
        <f>IF($Y64-SUMIF($BK$10:DB$10,DC$10,$BK64:DB64)&lt;ROUNDDOWN(CY64*DA64*1/2,0),$Y64-SUMIF($BK$10:DB$10,DC$10,$BK64:DB64),ROUNDDOWN(CY64*DA64*1/2,0))</f>
        <v>0</v>
      </c>
      <c r="DD64" s="136">
        <f t="shared" si="36"/>
        <v>0</v>
      </c>
      <c r="DE64" s="138">
        <f t="shared" si="67"/>
        <v>0</v>
      </c>
      <c r="DF64" s="134"/>
      <c r="DG64" s="135">
        <f t="shared" si="37"/>
        <v>0</v>
      </c>
      <c r="DH64" s="136">
        <f t="shared" si="58"/>
        <v>0</v>
      </c>
      <c r="DI64" s="136">
        <f>IF($Y64-SUMIF($BK$10:DH$10,DI$10,$BK64:DH64)&lt;ROUNDDOWN(DE64*DG64*1/2,0),$Y64-SUMIF($BK$10:DH$10,DI$10,$BK64:DH64),ROUNDDOWN(DE64*DG64*1/2,0))</f>
        <v>0</v>
      </c>
      <c r="DJ64" s="136">
        <f t="shared" si="39"/>
        <v>0</v>
      </c>
      <c r="DK64" s="124">
        <f t="shared" si="52"/>
        <v>0</v>
      </c>
      <c r="DL64" s="124">
        <f t="shared" si="68"/>
        <v>0</v>
      </c>
      <c r="DM64" s="229">
        <f t="shared" si="46"/>
        <v>0</v>
      </c>
      <c r="DO64" s="102" t="str">
        <f t="shared" si="41"/>
        <v/>
      </c>
      <c r="DP64" s="88" t="str">
        <f t="shared" si="42"/>
        <v/>
      </c>
      <c r="DQ64" s="103" t="str">
        <f t="shared" si="53"/>
        <v/>
      </c>
    </row>
    <row r="65" spans="1:121" ht="26.25" hidden="1" customHeight="1" outlineLevel="1">
      <c r="A65" s="110">
        <v>54</v>
      </c>
      <c r="B65" s="186"/>
      <c r="C65" s="186"/>
      <c r="D65" s="186"/>
      <c r="E65" s="186"/>
      <c r="F65" s="186"/>
      <c r="G65" s="186"/>
      <c r="H65" s="186"/>
      <c r="I65" s="187"/>
      <c r="J65" s="187"/>
      <c r="K65" s="187"/>
      <c r="L65" s="187"/>
      <c r="M65" s="188"/>
      <c r="N65" s="189"/>
      <c r="O65" s="120"/>
      <c r="P65" s="120"/>
      <c r="Q65" s="121"/>
      <c r="R65" s="121"/>
      <c r="S65" s="261"/>
      <c r="T65" s="122"/>
      <c r="U65" s="120"/>
      <c r="V65" s="123"/>
      <c r="W65" s="124">
        <f t="shared" si="8"/>
        <v>0</v>
      </c>
      <c r="X65" s="125">
        <v>0</v>
      </c>
      <c r="Y65" s="126">
        <f t="shared" si="44"/>
        <v>0</v>
      </c>
      <c r="Z65" s="123"/>
      <c r="AA65" s="140"/>
      <c r="AB65" s="124">
        <f t="shared" si="45"/>
        <v>0</v>
      </c>
      <c r="AC65" s="184"/>
      <c r="AD65" s="129">
        <f t="shared" si="47"/>
        <v>0</v>
      </c>
      <c r="AE65" s="130">
        <f t="shared" si="48"/>
        <v>0</v>
      </c>
      <c r="AF65" s="131"/>
      <c r="AG65" s="131"/>
      <c r="AH65" s="131"/>
      <c r="AI65" s="131"/>
      <c r="AJ65" s="131"/>
      <c r="AK65" s="131"/>
      <c r="AL65" s="123"/>
      <c r="AM65" s="124" cm="1">
        <f t="array" ref="AM65">IFERROR(ROUND(_xlfn.IFS($U65="Ａ重油",AL65*1,$U65="灯油",AL65*0.939,$U65="ＬＰガス",AL65*1.299,$U65="ＬＮＧ",AL65*1.56),1),0)</f>
        <v>0</v>
      </c>
      <c r="AN65" s="123"/>
      <c r="AO65" s="124" cm="1">
        <f t="array" ref="AO65">IFERROR(ROUND(_xlfn.IFS($U65="Ａ重油",AN65*1,$U65="灯油",AN65*0.939,$U65="ＬＰガス",AN65*1.299,$U65="ＬＮＧ",AN65*1.56),1),0)</f>
        <v>0</v>
      </c>
      <c r="AP65" s="123"/>
      <c r="AQ65" s="123"/>
      <c r="AR65" s="132"/>
      <c r="AS65" s="181"/>
      <c r="AT65" s="237"/>
      <c r="AU65" s="238"/>
      <c r="AV65" s="237"/>
      <c r="AW65" s="237"/>
      <c r="AX65" s="238"/>
      <c r="AY65" s="237"/>
      <c r="AZ65" s="238"/>
      <c r="BA65" s="237"/>
      <c r="BB65" s="237"/>
      <c r="BC65" s="238"/>
      <c r="BD65" s="238"/>
      <c r="BE65" s="237"/>
      <c r="BF65" s="237"/>
      <c r="BG65" s="238"/>
      <c r="BH65" s="254"/>
      <c r="BI65" s="133">
        <f t="shared" si="59"/>
        <v>0</v>
      </c>
      <c r="BJ65" s="134"/>
      <c r="BK65" s="135">
        <f t="shared" si="12"/>
        <v>0</v>
      </c>
      <c r="BL65" s="136">
        <f t="shared" si="13"/>
        <v>0</v>
      </c>
      <c r="BM65" s="136">
        <f>IF($Y65-SUMIF($BK$10:BL$10,BM$10,$BK65:BL65)&lt;ROUNDDOWN(BI65*BK65*1/2,0),$Y65-SUMIF($BK$10:BL$10,BM$10,$BK65:BL65),ROUNDDOWN(BI65*BK65*1/2,0))</f>
        <v>0</v>
      </c>
      <c r="BN65" s="136">
        <f t="shared" si="14"/>
        <v>0</v>
      </c>
      <c r="BO65" s="137">
        <f t="shared" si="60"/>
        <v>0</v>
      </c>
      <c r="BP65" s="134"/>
      <c r="BQ65" s="135">
        <f t="shared" si="16"/>
        <v>0</v>
      </c>
      <c r="BR65" s="136">
        <f t="shared" si="49"/>
        <v>0</v>
      </c>
      <c r="BS65" s="136">
        <f>IF($Y65-SUMIF($BK$10:BR$10,BS$10,$BK65:BR65)&lt;ROUNDDOWN(BO65*BQ65*1/2,0),$Y65-SUMIF($BK$10:BR$10,BS$10,$BK65:BR65),ROUNDDOWN(BO65*BQ65*1/2,0))</f>
        <v>0</v>
      </c>
      <c r="BT65" s="136">
        <f t="shared" si="18"/>
        <v>0</v>
      </c>
      <c r="BU65" s="137">
        <f t="shared" si="61"/>
        <v>0</v>
      </c>
      <c r="BV65" s="134"/>
      <c r="BW65" s="135">
        <f t="shared" si="19"/>
        <v>0</v>
      </c>
      <c r="BX65" s="136">
        <f t="shared" si="50"/>
        <v>0</v>
      </c>
      <c r="BY65" s="136">
        <f>IF($Y65-SUMIF($BK$10:BX$10,BY$10,$BK65:BX65)&lt;ROUNDDOWN(BU65*BW65*1/2,0),$Y65-SUMIF($BK$10:BX$10,BY$10,$BK65:BX65),ROUNDDOWN(BU65*BW65*1/2,0))</f>
        <v>0</v>
      </c>
      <c r="BZ65" s="136">
        <f t="shared" si="21"/>
        <v>0</v>
      </c>
      <c r="CA65" s="137">
        <f t="shared" si="62"/>
        <v>0</v>
      </c>
      <c r="CB65" s="134"/>
      <c r="CC65" s="135">
        <f t="shared" si="22"/>
        <v>0</v>
      </c>
      <c r="CD65" s="136">
        <f t="shared" si="51"/>
        <v>0</v>
      </c>
      <c r="CE65" s="136">
        <f>IF($Y65-SUMIF($BK$10:CD$10,CE$10,$BK65:CD65)&lt;ROUNDDOWN(CA65*CC65*1/2,0),$Y65-SUMIF($BK$10:CD$10,CE$10,$BK65:CD65),ROUNDDOWN(CA65*CC65*1/2,0))</f>
        <v>0</v>
      </c>
      <c r="CF65" s="136">
        <f t="shared" si="24"/>
        <v>0</v>
      </c>
      <c r="CG65" s="137">
        <f t="shared" si="63"/>
        <v>0</v>
      </c>
      <c r="CH65" s="134"/>
      <c r="CI65" s="135">
        <f t="shared" si="25"/>
        <v>0</v>
      </c>
      <c r="CJ65" s="136">
        <f t="shared" si="54"/>
        <v>0</v>
      </c>
      <c r="CK65" s="136">
        <f>IF($Y65-SUMIF($BK$10:CJ$10,CK$10,$BK65:CJ65)&lt;ROUNDDOWN(CG65*CI65*1/2,0),$Y65-SUMIF($BK$10:CJ$10,CK$10,$BK65:CJ65),ROUNDDOWN(CG65*CI65*1/2,0))</f>
        <v>0</v>
      </c>
      <c r="CL65" s="136">
        <f t="shared" si="27"/>
        <v>0</v>
      </c>
      <c r="CM65" s="138">
        <f t="shared" si="64"/>
        <v>0</v>
      </c>
      <c r="CN65" s="134"/>
      <c r="CO65" s="135">
        <f t="shared" si="28"/>
        <v>0</v>
      </c>
      <c r="CP65" s="136">
        <f t="shared" si="55"/>
        <v>0</v>
      </c>
      <c r="CQ65" s="136">
        <f>IF($Y65-SUMIF($BK$10:CP$10,CQ$10,$BK65:CP65)&lt;ROUNDDOWN(CM65*CO65*1/2,0),$Y65-SUMIF($BK$10:CP$10,CQ$10,$BK65:CP65),ROUNDDOWN(CM65*CO65*1/2,0))</f>
        <v>0</v>
      </c>
      <c r="CR65" s="136">
        <f t="shared" si="30"/>
        <v>0</v>
      </c>
      <c r="CS65" s="138">
        <f t="shared" si="65"/>
        <v>0</v>
      </c>
      <c r="CT65" s="134"/>
      <c r="CU65" s="135">
        <f t="shared" si="31"/>
        <v>0</v>
      </c>
      <c r="CV65" s="136">
        <f t="shared" si="56"/>
        <v>0</v>
      </c>
      <c r="CW65" s="136">
        <f>IF($Y65-SUMIF($BK$10:CV$10,CW$10,$BK65:CV65)&lt;ROUNDDOWN(CS65*CU65*1/2,0),$Y65-SUMIF($BK$10:CV$10,CW$10,$BK65:CV65),ROUNDDOWN(CS65*CU65*1/2,0))</f>
        <v>0</v>
      </c>
      <c r="CX65" s="136">
        <f t="shared" si="33"/>
        <v>0</v>
      </c>
      <c r="CY65" s="138">
        <f t="shared" si="66"/>
        <v>0</v>
      </c>
      <c r="CZ65" s="134"/>
      <c r="DA65" s="135">
        <f t="shared" si="34"/>
        <v>0</v>
      </c>
      <c r="DB65" s="136">
        <f t="shared" si="57"/>
        <v>0</v>
      </c>
      <c r="DC65" s="136">
        <f>IF($Y65-SUMIF($BK$10:DB$10,DC$10,$BK65:DB65)&lt;ROUNDDOWN(CY65*DA65*1/2,0),$Y65-SUMIF($BK$10:DB$10,DC$10,$BK65:DB65),ROUNDDOWN(CY65*DA65*1/2,0))</f>
        <v>0</v>
      </c>
      <c r="DD65" s="136">
        <f t="shared" si="36"/>
        <v>0</v>
      </c>
      <c r="DE65" s="138">
        <f t="shared" si="67"/>
        <v>0</v>
      </c>
      <c r="DF65" s="134"/>
      <c r="DG65" s="135">
        <f t="shared" si="37"/>
        <v>0</v>
      </c>
      <c r="DH65" s="136">
        <f t="shared" si="58"/>
        <v>0</v>
      </c>
      <c r="DI65" s="136">
        <f>IF($Y65-SUMIF($BK$10:DH$10,DI$10,$BK65:DH65)&lt;ROUNDDOWN(DE65*DG65*1/2,0),$Y65-SUMIF($BK$10:DH$10,DI$10,$BK65:DH65),ROUNDDOWN(DE65*DG65*1/2,0))</f>
        <v>0</v>
      </c>
      <c r="DJ65" s="136">
        <f t="shared" si="39"/>
        <v>0</v>
      </c>
      <c r="DK65" s="124">
        <f t="shared" si="52"/>
        <v>0</v>
      </c>
      <c r="DL65" s="124">
        <f t="shared" si="68"/>
        <v>0</v>
      </c>
      <c r="DM65" s="229">
        <f t="shared" si="46"/>
        <v>0</v>
      </c>
      <c r="DO65" s="102" t="str">
        <f t="shared" si="41"/>
        <v/>
      </c>
      <c r="DP65" s="88" t="str">
        <f t="shared" si="42"/>
        <v/>
      </c>
      <c r="DQ65" s="103" t="str">
        <f t="shared" si="53"/>
        <v/>
      </c>
    </row>
    <row r="66" spans="1:121" ht="26.25" hidden="1" customHeight="1" outlineLevel="1">
      <c r="A66" s="110">
        <v>55</v>
      </c>
      <c r="B66" s="186"/>
      <c r="C66" s="186"/>
      <c r="D66" s="186"/>
      <c r="E66" s="186"/>
      <c r="F66" s="186"/>
      <c r="G66" s="186"/>
      <c r="H66" s="186"/>
      <c r="I66" s="187"/>
      <c r="J66" s="187"/>
      <c r="K66" s="187"/>
      <c r="L66" s="187"/>
      <c r="M66" s="188"/>
      <c r="N66" s="189"/>
      <c r="O66" s="120"/>
      <c r="P66" s="120"/>
      <c r="Q66" s="121"/>
      <c r="R66" s="121"/>
      <c r="S66" s="261"/>
      <c r="T66" s="122"/>
      <c r="U66" s="120"/>
      <c r="V66" s="123"/>
      <c r="W66" s="124">
        <f t="shared" si="8"/>
        <v>0</v>
      </c>
      <c r="X66" s="125">
        <v>0</v>
      </c>
      <c r="Y66" s="126">
        <f t="shared" si="44"/>
        <v>0</v>
      </c>
      <c r="Z66" s="123"/>
      <c r="AA66" s="140"/>
      <c r="AB66" s="124">
        <f t="shared" si="45"/>
        <v>0</v>
      </c>
      <c r="AC66" s="184"/>
      <c r="AD66" s="129">
        <f t="shared" si="47"/>
        <v>0</v>
      </c>
      <c r="AE66" s="130">
        <f t="shared" si="48"/>
        <v>0</v>
      </c>
      <c r="AF66" s="131"/>
      <c r="AG66" s="131"/>
      <c r="AH66" s="131"/>
      <c r="AI66" s="131"/>
      <c r="AJ66" s="131"/>
      <c r="AK66" s="131"/>
      <c r="AL66" s="123"/>
      <c r="AM66" s="124" cm="1">
        <f t="array" ref="AM66">IFERROR(ROUND(_xlfn.IFS($U66="Ａ重油",AL66*1,$U66="灯油",AL66*0.939,$U66="ＬＰガス",AL66*1.299,$U66="ＬＮＧ",AL66*1.56),1),0)</f>
        <v>0</v>
      </c>
      <c r="AN66" s="123"/>
      <c r="AO66" s="124" cm="1">
        <f t="array" ref="AO66">IFERROR(ROUND(_xlfn.IFS($U66="Ａ重油",AN66*1,$U66="灯油",AN66*0.939,$U66="ＬＰガス",AN66*1.299,$U66="ＬＮＧ",AN66*1.56),1),0)</f>
        <v>0</v>
      </c>
      <c r="AP66" s="123"/>
      <c r="AQ66" s="123"/>
      <c r="AR66" s="132"/>
      <c r="AS66" s="181"/>
      <c r="AT66" s="233"/>
      <c r="AU66" s="234"/>
      <c r="AV66" s="235"/>
      <c r="AW66" s="235"/>
      <c r="AX66" s="236"/>
      <c r="AY66" s="233"/>
      <c r="AZ66" s="234"/>
      <c r="BA66" s="235"/>
      <c r="BB66" s="235"/>
      <c r="BC66" s="236"/>
      <c r="BD66" s="236"/>
      <c r="BE66" s="235"/>
      <c r="BF66" s="235"/>
      <c r="BG66" s="236"/>
      <c r="BH66" s="254"/>
      <c r="BI66" s="133">
        <f t="shared" si="59"/>
        <v>0</v>
      </c>
      <c r="BJ66" s="134"/>
      <c r="BK66" s="135">
        <f t="shared" si="12"/>
        <v>0</v>
      </c>
      <c r="BL66" s="136">
        <f t="shared" si="13"/>
        <v>0</v>
      </c>
      <c r="BM66" s="136">
        <f>IF($Y66-SUMIF($BK$10:BL$10,BM$10,$BK66:BL66)&lt;ROUNDDOWN(BI66*BK66*1/2,0),$Y66-SUMIF($BK$10:BL$10,BM$10,$BK66:BL66),ROUNDDOWN(BI66*BK66*1/2,0))</f>
        <v>0</v>
      </c>
      <c r="BN66" s="136">
        <f t="shared" si="14"/>
        <v>0</v>
      </c>
      <c r="BO66" s="137">
        <f t="shared" si="60"/>
        <v>0</v>
      </c>
      <c r="BP66" s="134"/>
      <c r="BQ66" s="135">
        <f t="shared" si="16"/>
        <v>0</v>
      </c>
      <c r="BR66" s="136">
        <f t="shared" si="49"/>
        <v>0</v>
      </c>
      <c r="BS66" s="136">
        <f>IF($Y66-SUMIF($BK$10:BR$10,BS$10,$BK66:BR66)&lt;ROUNDDOWN(BO66*BQ66*1/2,0),$Y66-SUMIF($BK$10:BR$10,BS$10,$BK66:BR66),ROUNDDOWN(BO66*BQ66*1/2,0))</f>
        <v>0</v>
      </c>
      <c r="BT66" s="136">
        <f t="shared" si="18"/>
        <v>0</v>
      </c>
      <c r="BU66" s="137">
        <f t="shared" si="61"/>
        <v>0</v>
      </c>
      <c r="BV66" s="134"/>
      <c r="BW66" s="135">
        <f t="shared" si="19"/>
        <v>0</v>
      </c>
      <c r="BX66" s="136">
        <f t="shared" si="50"/>
        <v>0</v>
      </c>
      <c r="BY66" s="136">
        <f>IF($Y66-SUMIF($BK$10:BX$10,BY$10,$BK66:BX66)&lt;ROUNDDOWN(BU66*BW66*1/2,0),$Y66-SUMIF($BK$10:BX$10,BY$10,$BK66:BX66),ROUNDDOWN(BU66*BW66*1/2,0))</f>
        <v>0</v>
      </c>
      <c r="BZ66" s="136">
        <f t="shared" si="21"/>
        <v>0</v>
      </c>
      <c r="CA66" s="137">
        <f t="shared" si="62"/>
        <v>0</v>
      </c>
      <c r="CB66" s="134"/>
      <c r="CC66" s="135">
        <f t="shared" si="22"/>
        <v>0</v>
      </c>
      <c r="CD66" s="136">
        <f t="shared" si="51"/>
        <v>0</v>
      </c>
      <c r="CE66" s="136">
        <f>IF($Y66-SUMIF($BK$10:CD$10,CE$10,$BK66:CD66)&lt;ROUNDDOWN(CA66*CC66*1/2,0),$Y66-SUMIF($BK$10:CD$10,CE$10,$BK66:CD66),ROUNDDOWN(CA66*CC66*1/2,0))</f>
        <v>0</v>
      </c>
      <c r="CF66" s="136">
        <f t="shared" si="24"/>
        <v>0</v>
      </c>
      <c r="CG66" s="137">
        <f t="shared" si="63"/>
        <v>0</v>
      </c>
      <c r="CH66" s="134"/>
      <c r="CI66" s="135">
        <f t="shared" si="25"/>
        <v>0</v>
      </c>
      <c r="CJ66" s="136">
        <f t="shared" si="54"/>
        <v>0</v>
      </c>
      <c r="CK66" s="136">
        <f>IF($Y66-SUMIF($BK$10:CJ$10,CK$10,$BK66:CJ66)&lt;ROUNDDOWN(CG66*CI66*1/2,0),$Y66-SUMIF($BK$10:CJ$10,CK$10,$BK66:CJ66),ROUNDDOWN(CG66*CI66*1/2,0))</f>
        <v>0</v>
      </c>
      <c r="CL66" s="136">
        <f t="shared" si="27"/>
        <v>0</v>
      </c>
      <c r="CM66" s="138">
        <f t="shared" si="64"/>
        <v>0</v>
      </c>
      <c r="CN66" s="134"/>
      <c r="CO66" s="135">
        <f t="shared" si="28"/>
        <v>0</v>
      </c>
      <c r="CP66" s="136">
        <f t="shared" si="55"/>
        <v>0</v>
      </c>
      <c r="CQ66" s="136">
        <f>IF($Y66-SUMIF($BK$10:CP$10,CQ$10,$BK66:CP66)&lt;ROUNDDOWN(CM66*CO66*1/2,0),$Y66-SUMIF($BK$10:CP$10,CQ$10,$BK66:CP66),ROUNDDOWN(CM66*CO66*1/2,0))</f>
        <v>0</v>
      </c>
      <c r="CR66" s="136">
        <f t="shared" si="30"/>
        <v>0</v>
      </c>
      <c r="CS66" s="138">
        <f t="shared" si="65"/>
        <v>0</v>
      </c>
      <c r="CT66" s="134"/>
      <c r="CU66" s="135">
        <f t="shared" si="31"/>
        <v>0</v>
      </c>
      <c r="CV66" s="136">
        <f t="shared" si="56"/>
        <v>0</v>
      </c>
      <c r="CW66" s="136">
        <f>IF($Y66-SUMIF($BK$10:CV$10,CW$10,$BK66:CV66)&lt;ROUNDDOWN(CS66*CU66*1/2,0),$Y66-SUMIF($BK$10:CV$10,CW$10,$BK66:CV66),ROUNDDOWN(CS66*CU66*1/2,0))</f>
        <v>0</v>
      </c>
      <c r="CX66" s="136">
        <f t="shared" si="33"/>
        <v>0</v>
      </c>
      <c r="CY66" s="138">
        <f t="shared" si="66"/>
        <v>0</v>
      </c>
      <c r="CZ66" s="134"/>
      <c r="DA66" s="135">
        <f t="shared" si="34"/>
        <v>0</v>
      </c>
      <c r="DB66" s="136">
        <f t="shared" si="57"/>
        <v>0</v>
      </c>
      <c r="DC66" s="136">
        <f>IF($Y66-SUMIF($BK$10:DB$10,DC$10,$BK66:DB66)&lt;ROUNDDOWN(CY66*DA66*1/2,0),$Y66-SUMIF($BK$10:DB$10,DC$10,$BK66:DB66),ROUNDDOWN(CY66*DA66*1/2,0))</f>
        <v>0</v>
      </c>
      <c r="DD66" s="136">
        <f t="shared" si="36"/>
        <v>0</v>
      </c>
      <c r="DE66" s="138">
        <f t="shared" si="67"/>
        <v>0</v>
      </c>
      <c r="DF66" s="134"/>
      <c r="DG66" s="135">
        <f t="shared" si="37"/>
        <v>0</v>
      </c>
      <c r="DH66" s="136">
        <f t="shared" si="58"/>
        <v>0</v>
      </c>
      <c r="DI66" s="136">
        <f>IF($Y66-SUMIF($BK$10:DH$10,DI$10,$BK66:DH66)&lt;ROUNDDOWN(DE66*DG66*1/2,0),$Y66-SUMIF($BK$10:DH$10,DI$10,$BK66:DH66),ROUNDDOWN(DE66*DG66*1/2,0))</f>
        <v>0</v>
      </c>
      <c r="DJ66" s="136">
        <f t="shared" si="39"/>
        <v>0</v>
      </c>
      <c r="DK66" s="124">
        <f t="shared" si="52"/>
        <v>0</v>
      </c>
      <c r="DL66" s="124">
        <f t="shared" si="68"/>
        <v>0</v>
      </c>
      <c r="DM66" s="229">
        <f t="shared" si="46"/>
        <v>0</v>
      </c>
      <c r="DO66" s="102" t="str">
        <f t="shared" si="41"/>
        <v/>
      </c>
      <c r="DP66" s="88" t="str">
        <f t="shared" si="42"/>
        <v/>
      </c>
      <c r="DQ66" s="103" t="str">
        <f t="shared" si="53"/>
        <v/>
      </c>
    </row>
    <row r="67" spans="1:121" ht="26.25" hidden="1" customHeight="1" outlineLevel="1">
      <c r="A67" s="110">
        <v>56</v>
      </c>
      <c r="B67" s="186"/>
      <c r="C67" s="186"/>
      <c r="D67" s="186"/>
      <c r="E67" s="186"/>
      <c r="F67" s="186"/>
      <c r="G67" s="186"/>
      <c r="H67" s="186"/>
      <c r="I67" s="187"/>
      <c r="J67" s="187"/>
      <c r="K67" s="187"/>
      <c r="L67" s="187"/>
      <c r="M67" s="188"/>
      <c r="N67" s="189"/>
      <c r="O67" s="120"/>
      <c r="P67" s="120"/>
      <c r="Q67" s="121"/>
      <c r="R67" s="121"/>
      <c r="S67" s="261"/>
      <c r="T67" s="122"/>
      <c r="U67" s="120"/>
      <c r="V67" s="123"/>
      <c r="W67" s="124">
        <f t="shared" si="8"/>
        <v>0</v>
      </c>
      <c r="X67" s="125">
        <v>0</v>
      </c>
      <c r="Y67" s="126">
        <f t="shared" si="44"/>
        <v>0</v>
      </c>
      <c r="Z67" s="123"/>
      <c r="AA67" s="140"/>
      <c r="AB67" s="124">
        <f t="shared" si="45"/>
        <v>0</v>
      </c>
      <c r="AC67" s="184"/>
      <c r="AD67" s="129">
        <f t="shared" si="47"/>
        <v>0</v>
      </c>
      <c r="AE67" s="130">
        <f t="shared" si="48"/>
        <v>0</v>
      </c>
      <c r="AF67" s="131"/>
      <c r="AG67" s="131"/>
      <c r="AH67" s="131"/>
      <c r="AI67" s="131"/>
      <c r="AJ67" s="131"/>
      <c r="AK67" s="131"/>
      <c r="AL67" s="123"/>
      <c r="AM67" s="124" cm="1">
        <f t="array" ref="AM67">IFERROR(ROUND(_xlfn.IFS($U67="Ａ重油",AL67*1,$U67="灯油",AL67*0.939,$U67="ＬＰガス",AL67*1.299,$U67="ＬＮＧ",AL67*1.56),1),0)</f>
        <v>0</v>
      </c>
      <c r="AN67" s="123"/>
      <c r="AO67" s="124" cm="1">
        <f t="array" ref="AO67">IFERROR(ROUND(_xlfn.IFS($U67="Ａ重油",AN67*1,$U67="灯油",AN67*0.939,$U67="ＬＰガス",AN67*1.299,$U67="ＬＮＧ",AN67*1.56),1),0)</f>
        <v>0</v>
      </c>
      <c r="AP67" s="123"/>
      <c r="AQ67" s="123"/>
      <c r="AR67" s="132"/>
      <c r="AS67" s="181"/>
      <c r="AT67" s="237"/>
      <c r="AU67" s="238"/>
      <c r="AV67" s="237"/>
      <c r="AW67" s="237"/>
      <c r="AX67" s="238"/>
      <c r="AY67" s="237"/>
      <c r="AZ67" s="238"/>
      <c r="BA67" s="237"/>
      <c r="BB67" s="237"/>
      <c r="BC67" s="238"/>
      <c r="BD67" s="238"/>
      <c r="BE67" s="237"/>
      <c r="BF67" s="237"/>
      <c r="BG67" s="238"/>
      <c r="BH67" s="254"/>
      <c r="BI67" s="133">
        <f t="shared" si="59"/>
        <v>0</v>
      </c>
      <c r="BJ67" s="134"/>
      <c r="BK67" s="135">
        <f t="shared" si="12"/>
        <v>0</v>
      </c>
      <c r="BL67" s="136">
        <f t="shared" si="13"/>
        <v>0</v>
      </c>
      <c r="BM67" s="136">
        <f>IF($Y67-SUMIF($BK$10:BL$10,BM$10,$BK67:BL67)&lt;ROUNDDOWN(BI67*BK67*1/2,0),$Y67-SUMIF($BK$10:BL$10,BM$10,$BK67:BL67),ROUNDDOWN(BI67*BK67*1/2,0))</f>
        <v>0</v>
      </c>
      <c r="BN67" s="136">
        <f t="shared" si="14"/>
        <v>0</v>
      </c>
      <c r="BO67" s="137">
        <f t="shared" si="60"/>
        <v>0</v>
      </c>
      <c r="BP67" s="134"/>
      <c r="BQ67" s="135">
        <f t="shared" si="16"/>
        <v>0</v>
      </c>
      <c r="BR67" s="136">
        <f t="shared" si="49"/>
        <v>0</v>
      </c>
      <c r="BS67" s="136">
        <f>IF($Y67-SUMIF($BK$10:BR$10,BS$10,$BK67:BR67)&lt;ROUNDDOWN(BO67*BQ67*1/2,0),$Y67-SUMIF($BK$10:BR$10,BS$10,$BK67:BR67),ROUNDDOWN(BO67*BQ67*1/2,0))</f>
        <v>0</v>
      </c>
      <c r="BT67" s="136">
        <f t="shared" si="18"/>
        <v>0</v>
      </c>
      <c r="BU67" s="137">
        <f t="shared" si="61"/>
        <v>0</v>
      </c>
      <c r="BV67" s="134"/>
      <c r="BW67" s="135">
        <f t="shared" si="19"/>
        <v>0</v>
      </c>
      <c r="BX67" s="136">
        <f t="shared" si="50"/>
        <v>0</v>
      </c>
      <c r="BY67" s="136">
        <f>IF($Y67-SUMIF($BK$10:BX$10,BY$10,$BK67:BX67)&lt;ROUNDDOWN(BU67*BW67*1/2,0),$Y67-SUMIF($BK$10:BX$10,BY$10,$BK67:BX67),ROUNDDOWN(BU67*BW67*1/2,0))</f>
        <v>0</v>
      </c>
      <c r="BZ67" s="136">
        <f t="shared" si="21"/>
        <v>0</v>
      </c>
      <c r="CA67" s="137">
        <f t="shared" si="62"/>
        <v>0</v>
      </c>
      <c r="CB67" s="134"/>
      <c r="CC67" s="135">
        <f t="shared" si="22"/>
        <v>0</v>
      </c>
      <c r="CD67" s="136">
        <f t="shared" si="51"/>
        <v>0</v>
      </c>
      <c r="CE67" s="136">
        <f>IF($Y67-SUMIF($BK$10:CD$10,CE$10,$BK67:CD67)&lt;ROUNDDOWN(CA67*CC67*1/2,0),$Y67-SUMIF($BK$10:CD$10,CE$10,$BK67:CD67),ROUNDDOWN(CA67*CC67*1/2,0))</f>
        <v>0</v>
      </c>
      <c r="CF67" s="136">
        <f t="shared" si="24"/>
        <v>0</v>
      </c>
      <c r="CG67" s="137">
        <f t="shared" si="63"/>
        <v>0</v>
      </c>
      <c r="CH67" s="134"/>
      <c r="CI67" s="135">
        <f t="shared" si="25"/>
        <v>0</v>
      </c>
      <c r="CJ67" s="136">
        <f t="shared" si="54"/>
        <v>0</v>
      </c>
      <c r="CK67" s="136">
        <f>IF($Y67-SUMIF($BK$10:CJ$10,CK$10,$BK67:CJ67)&lt;ROUNDDOWN(CG67*CI67*1/2,0),$Y67-SUMIF($BK$10:CJ$10,CK$10,$BK67:CJ67),ROUNDDOWN(CG67*CI67*1/2,0))</f>
        <v>0</v>
      </c>
      <c r="CL67" s="136">
        <f t="shared" si="27"/>
        <v>0</v>
      </c>
      <c r="CM67" s="138">
        <f t="shared" si="64"/>
        <v>0</v>
      </c>
      <c r="CN67" s="134"/>
      <c r="CO67" s="135">
        <f t="shared" si="28"/>
        <v>0</v>
      </c>
      <c r="CP67" s="136">
        <f t="shared" si="55"/>
        <v>0</v>
      </c>
      <c r="CQ67" s="136">
        <f>IF($Y67-SUMIF($BK$10:CP$10,CQ$10,$BK67:CP67)&lt;ROUNDDOWN(CM67*CO67*1/2,0),$Y67-SUMIF($BK$10:CP$10,CQ$10,$BK67:CP67),ROUNDDOWN(CM67*CO67*1/2,0))</f>
        <v>0</v>
      </c>
      <c r="CR67" s="136">
        <f t="shared" si="30"/>
        <v>0</v>
      </c>
      <c r="CS67" s="138">
        <f t="shared" si="65"/>
        <v>0</v>
      </c>
      <c r="CT67" s="134"/>
      <c r="CU67" s="135">
        <f t="shared" si="31"/>
        <v>0</v>
      </c>
      <c r="CV67" s="136">
        <f t="shared" si="56"/>
        <v>0</v>
      </c>
      <c r="CW67" s="136">
        <f>IF($Y67-SUMIF($BK$10:CV$10,CW$10,$BK67:CV67)&lt;ROUNDDOWN(CS67*CU67*1/2,0),$Y67-SUMIF($BK$10:CV$10,CW$10,$BK67:CV67),ROUNDDOWN(CS67*CU67*1/2,0))</f>
        <v>0</v>
      </c>
      <c r="CX67" s="136">
        <f t="shared" si="33"/>
        <v>0</v>
      </c>
      <c r="CY67" s="138">
        <f t="shared" si="66"/>
        <v>0</v>
      </c>
      <c r="CZ67" s="134"/>
      <c r="DA67" s="135">
        <f t="shared" si="34"/>
        <v>0</v>
      </c>
      <c r="DB67" s="136">
        <f t="shared" si="57"/>
        <v>0</v>
      </c>
      <c r="DC67" s="136">
        <f>IF($Y67-SUMIF($BK$10:DB$10,DC$10,$BK67:DB67)&lt;ROUNDDOWN(CY67*DA67*1/2,0),$Y67-SUMIF($BK$10:DB$10,DC$10,$BK67:DB67),ROUNDDOWN(CY67*DA67*1/2,0))</f>
        <v>0</v>
      </c>
      <c r="DD67" s="136">
        <f t="shared" si="36"/>
        <v>0</v>
      </c>
      <c r="DE67" s="138">
        <f t="shared" si="67"/>
        <v>0</v>
      </c>
      <c r="DF67" s="134"/>
      <c r="DG67" s="135">
        <f t="shared" si="37"/>
        <v>0</v>
      </c>
      <c r="DH67" s="136">
        <f t="shared" si="58"/>
        <v>0</v>
      </c>
      <c r="DI67" s="136">
        <f>IF($Y67-SUMIF($BK$10:DH$10,DI$10,$BK67:DH67)&lt;ROUNDDOWN(DE67*DG67*1/2,0),$Y67-SUMIF($BK$10:DH$10,DI$10,$BK67:DH67),ROUNDDOWN(DE67*DG67*1/2,0))</f>
        <v>0</v>
      </c>
      <c r="DJ67" s="136">
        <f t="shared" si="39"/>
        <v>0</v>
      </c>
      <c r="DK67" s="124">
        <f t="shared" si="52"/>
        <v>0</v>
      </c>
      <c r="DL67" s="124">
        <f t="shared" si="68"/>
        <v>0</v>
      </c>
      <c r="DM67" s="229">
        <f t="shared" si="46"/>
        <v>0</v>
      </c>
      <c r="DO67" s="102" t="str">
        <f t="shared" si="41"/>
        <v/>
      </c>
      <c r="DP67" s="88" t="str">
        <f t="shared" si="42"/>
        <v/>
      </c>
      <c r="DQ67" s="103" t="str">
        <f t="shared" si="53"/>
        <v/>
      </c>
    </row>
    <row r="68" spans="1:121" ht="26.25" hidden="1" customHeight="1" outlineLevel="1">
      <c r="A68" s="110">
        <v>57</v>
      </c>
      <c r="B68" s="186"/>
      <c r="C68" s="186"/>
      <c r="D68" s="186"/>
      <c r="E68" s="186"/>
      <c r="F68" s="186"/>
      <c r="G68" s="186"/>
      <c r="H68" s="186"/>
      <c r="I68" s="187"/>
      <c r="J68" s="187"/>
      <c r="K68" s="187"/>
      <c r="L68" s="187"/>
      <c r="M68" s="188"/>
      <c r="N68" s="189"/>
      <c r="O68" s="120"/>
      <c r="P68" s="120"/>
      <c r="Q68" s="121"/>
      <c r="R68" s="121"/>
      <c r="S68" s="261"/>
      <c r="T68" s="122"/>
      <c r="U68" s="120"/>
      <c r="V68" s="123"/>
      <c r="W68" s="124">
        <f t="shared" si="8"/>
        <v>0</v>
      </c>
      <c r="X68" s="125">
        <v>0</v>
      </c>
      <c r="Y68" s="126">
        <f t="shared" si="44"/>
        <v>0</v>
      </c>
      <c r="Z68" s="123"/>
      <c r="AA68" s="140"/>
      <c r="AB68" s="124">
        <f t="shared" si="45"/>
        <v>0</v>
      </c>
      <c r="AC68" s="184"/>
      <c r="AD68" s="129">
        <f t="shared" si="47"/>
        <v>0</v>
      </c>
      <c r="AE68" s="130">
        <f t="shared" si="48"/>
        <v>0</v>
      </c>
      <c r="AF68" s="131"/>
      <c r="AG68" s="131"/>
      <c r="AH68" s="131"/>
      <c r="AI68" s="131"/>
      <c r="AJ68" s="131"/>
      <c r="AK68" s="131"/>
      <c r="AL68" s="123"/>
      <c r="AM68" s="124" cm="1">
        <f t="array" ref="AM68">IFERROR(ROUND(_xlfn.IFS($U68="Ａ重油",AL68*1,$U68="灯油",AL68*0.939,$U68="ＬＰガス",AL68*1.299,$U68="ＬＮＧ",AL68*1.56),1),0)</f>
        <v>0</v>
      </c>
      <c r="AN68" s="123"/>
      <c r="AO68" s="124" cm="1">
        <f t="array" ref="AO68">IFERROR(ROUND(_xlfn.IFS($U68="Ａ重油",AN68*1,$U68="灯油",AN68*0.939,$U68="ＬＰガス",AN68*1.299,$U68="ＬＮＧ",AN68*1.56),1),0)</f>
        <v>0</v>
      </c>
      <c r="AP68" s="123"/>
      <c r="AQ68" s="123"/>
      <c r="AR68" s="132"/>
      <c r="AS68" s="181"/>
      <c r="AT68" s="233"/>
      <c r="AU68" s="234"/>
      <c r="AV68" s="235"/>
      <c r="AW68" s="235"/>
      <c r="AX68" s="236"/>
      <c r="AY68" s="233"/>
      <c r="AZ68" s="234"/>
      <c r="BA68" s="235"/>
      <c r="BB68" s="235"/>
      <c r="BC68" s="236"/>
      <c r="BD68" s="236"/>
      <c r="BE68" s="235"/>
      <c r="BF68" s="235"/>
      <c r="BG68" s="236"/>
      <c r="BH68" s="254"/>
      <c r="BI68" s="133">
        <f t="shared" si="59"/>
        <v>0</v>
      </c>
      <c r="BJ68" s="134"/>
      <c r="BK68" s="135">
        <f t="shared" si="12"/>
        <v>0</v>
      </c>
      <c r="BL68" s="136">
        <f t="shared" si="13"/>
        <v>0</v>
      </c>
      <c r="BM68" s="136">
        <f>IF($Y68-SUMIF($BK$10:BL$10,BM$10,$BK68:BL68)&lt;ROUNDDOWN(BI68*BK68*1/2,0),$Y68-SUMIF($BK$10:BL$10,BM$10,$BK68:BL68),ROUNDDOWN(BI68*BK68*1/2,0))</f>
        <v>0</v>
      </c>
      <c r="BN68" s="136">
        <f t="shared" si="14"/>
        <v>0</v>
      </c>
      <c r="BO68" s="137">
        <f t="shared" si="60"/>
        <v>0</v>
      </c>
      <c r="BP68" s="134"/>
      <c r="BQ68" s="135">
        <f t="shared" si="16"/>
        <v>0</v>
      </c>
      <c r="BR68" s="136">
        <f t="shared" si="49"/>
        <v>0</v>
      </c>
      <c r="BS68" s="136">
        <f>IF($Y68-SUMIF($BK$10:BR$10,BS$10,$BK68:BR68)&lt;ROUNDDOWN(BO68*BQ68*1/2,0),$Y68-SUMIF($BK$10:BR$10,BS$10,$BK68:BR68),ROUNDDOWN(BO68*BQ68*1/2,0))</f>
        <v>0</v>
      </c>
      <c r="BT68" s="136">
        <f t="shared" si="18"/>
        <v>0</v>
      </c>
      <c r="BU68" s="137">
        <f t="shared" si="61"/>
        <v>0</v>
      </c>
      <c r="BV68" s="134"/>
      <c r="BW68" s="135">
        <f t="shared" si="19"/>
        <v>0</v>
      </c>
      <c r="BX68" s="136">
        <f t="shared" si="50"/>
        <v>0</v>
      </c>
      <c r="BY68" s="136">
        <f>IF($Y68-SUMIF($BK$10:BX$10,BY$10,$BK68:BX68)&lt;ROUNDDOWN(BU68*BW68*1/2,0),$Y68-SUMIF($BK$10:BX$10,BY$10,$BK68:BX68),ROUNDDOWN(BU68*BW68*1/2,0))</f>
        <v>0</v>
      </c>
      <c r="BZ68" s="136">
        <f t="shared" si="21"/>
        <v>0</v>
      </c>
      <c r="CA68" s="137">
        <f t="shared" si="62"/>
        <v>0</v>
      </c>
      <c r="CB68" s="134"/>
      <c r="CC68" s="135">
        <f t="shared" si="22"/>
        <v>0</v>
      </c>
      <c r="CD68" s="136">
        <f t="shared" si="51"/>
        <v>0</v>
      </c>
      <c r="CE68" s="136">
        <f>IF($Y68-SUMIF($BK$10:CD$10,CE$10,$BK68:CD68)&lt;ROUNDDOWN(CA68*CC68*1/2,0),$Y68-SUMIF($BK$10:CD$10,CE$10,$BK68:CD68),ROUNDDOWN(CA68*CC68*1/2,0))</f>
        <v>0</v>
      </c>
      <c r="CF68" s="136">
        <f t="shared" si="24"/>
        <v>0</v>
      </c>
      <c r="CG68" s="137">
        <f t="shared" si="63"/>
        <v>0</v>
      </c>
      <c r="CH68" s="134"/>
      <c r="CI68" s="135">
        <f t="shared" si="25"/>
        <v>0</v>
      </c>
      <c r="CJ68" s="136">
        <f t="shared" si="54"/>
        <v>0</v>
      </c>
      <c r="CK68" s="136">
        <f>IF($Y68-SUMIF($BK$10:CJ$10,CK$10,$BK68:CJ68)&lt;ROUNDDOWN(CG68*CI68*1/2,0),$Y68-SUMIF($BK$10:CJ$10,CK$10,$BK68:CJ68),ROUNDDOWN(CG68*CI68*1/2,0))</f>
        <v>0</v>
      </c>
      <c r="CL68" s="136">
        <f t="shared" si="27"/>
        <v>0</v>
      </c>
      <c r="CM68" s="138">
        <f t="shared" si="64"/>
        <v>0</v>
      </c>
      <c r="CN68" s="134"/>
      <c r="CO68" s="135">
        <f t="shared" si="28"/>
        <v>0</v>
      </c>
      <c r="CP68" s="136">
        <f t="shared" si="55"/>
        <v>0</v>
      </c>
      <c r="CQ68" s="136">
        <f>IF($Y68-SUMIF($BK$10:CP$10,CQ$10,$BK68:CP68)&lt;ROUNDDOWN(CM68*CO68*1/2,0),$Y68-SUMIF($BK$10:CP$10,CQ$10,$BK68:CP68),ROUNDDOWN(CM68*CO68*1/2,0))</f>
        <v>0</v>
      </c>
      <c r="CR68" s="136">
        <f t="shared" si="30"/>
        <v>0</v>
      </c>
      <c r="CS68" s="138">
        <f t="shared" si="65"/>
        <v>0</v>
      </c>
      <c r="CT68" s="134"/>
      <c r="CU68" s="135">
        <f t="shared" si="31"/>
        <v>0</v>
      </c>
      <c r="CV68" s="136">
        <f t="shared" si="56"/>
        <v>0</v>
      </c>
      <c r="CW68" s="136">
        <f>IF($Y68-SUMIF($BK$10:CV$10,CW$10,$BK68:CV68)&lt;ROUNDDOWN(CS68*CU68*1/2,0),$Y68-SUMIF($BK$10:CV$10,CW$10,$BK68:CV68),ROUNDDOWN(CS68*CU68*1/2,0))</f>
        <v>0</v>
      </c>
      <c r="CX68" s="136">
        <f t="shared" si="33"/>
        <v>0</v>
      </c>
      <c r="CY68" s="138">
        <f t="shared" si="66"/>
        <v>0</v>
      </c>
      <c r="CZ68" s="134"/>
      <c r="DA68" s="135">
        <f t="shared" si="34"/>
        <v>0</v>
      </c>
      <c r="DB68" s="136">
        <f t="shared" si="57"/>
        <v>0</v>
      </c>
      <c r="DC68" s="136">
        <f>IF($Y68-SUMIF($BK$10:DB$10,DC$10,$BK68:DB68)&lt;ROUNDDOWN(CY68*DA68*1/2,0),$Y68-SUMIF($BK$10:DB$10,DC$10,$BK68:DB68),ROUNDDOWN(CY68*DA68*1/2,0))</f>
        <v>0</v>
      </c>
      <c r="DD68" s="136">
        <f t="shared" si="36"/>
        <v>0</v>
      </c>
      <c r="DE68" s="138">
        <f t="shared" si="67"/>
        <v>0</v>
      </c>
      <c r="DF68" s="134"/>
      <c r="DG68" s="135">
        <f t="shared" si="37"/>
        <v>0</v>
      </c>
      <c r="DH68" s="136">
        <f t="shared" si="58"/>
        <v>0</v>
      </c>
      <c r="DI68" s="136">
        <f>IF($Y68-SUMIF($BK$10:DH$10,DI$10,$BK68:DH68)&lt;ROUNDDOWN(DE68*DG68*1/2,0),$Y68-SUMIF($BK$10:DH$10,DI$10,$BK68:DH68),ROUNDDOWN(DE68*DG68*1/2,0))</f>
        <v>0</v>
      </c>
      <c r="DJ68" s="136">
        <f t="shared" si="39"/>
        <v>0</v>
      </c>
      <c r="DK68" s="124">
        <f t="shared" si="52"/>
        <v>0</v>
      </c>
      <c r="DL68" s="124">
        <f t="shared" si="68"/>
        <v>0</v>
      </c>
      <c r="DM68" s="229">
        <f t="shared" si="46"/>
        <v>0</v>
      </c>
      <c r="DO68" s="102" t="str">
        <f t="shared" si="41"/>
        <v/>
      </c>
      <c r="DP68" s="88" t="str">
        <f t="shared" si="42"/>
        <v/>
      </c>
      <c r="DQ68" s="103" t="str">
        <f t="shared" si="53"/>
        <v/>
      </c>
    </row>
    <row r="69" spans="1:121" ht="26.25" hidden="1" customHeight="1" outlineLevel="1">
      <c r="A69" s="110">
        <v>58</v>
      </c>
      <c r="B69" s="186"/>
      <c r="C69" s="186"/>
      <c r="D69" s="186"/>
      <c r="E69" s="186"/>
      <c r="F69" s="186"/>
      <c r="G69" s="186"/>
      <c r="H69" s="186"/>
      <c r="I69" s="187"/>
      <c r="J69" s="187"/>
      <c r="K69" s="187"/>
      <c r="L69" s="187"/>
      <c r="M69" s="188"/>
      <c r="N69" s="189"/>
      <c r="O69" s="120"/>
      <c r="P69" s="120"/>
      <c r="Q69" s="121"/>
      <c r="R69" s="121"/>
      <c r="S69" s="261"/>
      <c r="T69" s="122"/>
      <c r="U69" s="120"/>
      <c r="V69" s="123"/>
      <c r="W69" s="124">
        <f t="shared" si="8"/>
        <v>0</v>
      </c>
      <c r="X69" s="125">
        <v>0</v>
      </c>
      <c r="Y69" s="126">
        <f t="shared" si="44"/>
        <v>0</v>
      </c>
      <c r="Z69" s="123"/>
      <c r="AA69" s="140"/>
      <c r="AB69" s="124">
        <f t="shared" si="45"/>
        <v>0</v>
      </c>
      <c r="AC69" s="184"/>
      <c r="AD69" s="129">
        <f t="shared" si="47"/>
        <v>0</v>
      </c>
      <c r="AE69" s="130">
        <f t="shared" si="48"/>
        <v>0</v>
      </c>
      <c r="AF69" s="131"/>
      <c r="AG69" s="131"/>
      <c r="AH69" s="131"/>
      <c r="AI69" s="131"/>
      <c r="AJ69" s="131"/>
      <c r="AK69" s="131"/>
      <c r="AL69" s="123"/>
      <c r="AM69" s="124" cm="1">
        <f t="array" ref="AM69">IFERROR(ROUND(_xlfn.IFS($U69="Ａ重油",AL69*1,$U69="灯油",AL69*0.939,$U69="ＬＰガス",AL69*1.299,$U69="ＬＮＧ",AL69*1.56),1),0)</f>
        <v>0</v>
      </c>
      <c r="AN69" s="123"/>
      <c r="AO69" s="124" cm="1">
        <f t="array" ref="AO69">IFERROR(ROUND(_xlfn.IFS($U69="Ａ重油",AN69*1,$U69="灯油",AN69*0.939,$U69="ＬＰガス",AN69*1.299,$U69="ＬＮＧ",AN69*1.56),1),0)</f>
        <v>0</v>
      </c>
      <c r="AP69" s="123"/>
      <c r="AQ69" s="123"/>
      <c r="AR69" s="132"/>
      <c r="AS69" s="181"/>
      <c r="AT69" s="237"/>
      <c r="AU69" s="238"/>
      <c r="AV69" s="237"/>
      <c r="AW69" s="237"/>
      <c r="AX69" s="238"/>
      <c r="AY69" s="237"/>
      <c r="AZ69" s="238"/>
      <c r="BA69" s="237"/>
      <c r="BB69" s="237"/>
      <c r="BC69" s="238"/>
      <c r="BD69" s="238"/>
      <c r="BE69" s="237"/>
      <c r="BF69" s="237"/>
      <c r="BG69" s="238"/>
      <c r="BH69" s="254"/>
      <c r="BI69" s="133">
        <f t="shared" si="59"/>
        <v>0</v>
      </c>
      <c r="BJ69" s="134"/>
      <c r="BK69" s="135">
        <f t="shared" si="12"/>
        <v>0</v>
      </c>
      <c r="BL69" s="136">
        <f t="shared" si="13"/>
        <v>0</v>
      </c>
      <c r="BM69" s="136">
        <f>IF($Y69-SUMIF($BK$10:BL$10,BM$10,$BK69:BL69)&lt;ROUNDDOWN(BI69*BK69*1/2,0),$Y69-SUMIF($BK$10:BL$10,BM$10,$BK69:BL69),ROUNDDOWN(BI69*BK69*1/2,0))</f>
        <v>0</v>
      </c>
      <c r="BN69" s="136">
        <f t="shared" si="14"/>
        <v>0</v>
      </c>
      <c r="BO69" s="137">
        <f t="shared" si="60"/>
        <v>0</v>
      </c>
      <c r="BP69" s="134"/>
      <c r="BQ69" s="135">
        <f t="shared" si="16"/>
        <v>0</v>
      </c>
      <c r="BR69" s="136">
        <f t="shared" si="49"/>
        <v>0</v>
      </c>
      <c r="BS69" s="136">
        <f>IF($Y69-SUMIF($BK$10:BR$10,BS$10,$BK69:BR69)&lt;ROUNDDOWN(BO69*BQ69*1/2,0),$Y69-SUMIF($BK$10:BR$10,BS$10,$BK69:BR69),ROUNDDOWN(BO69*BQ69*1/2,0))</f>
        <v>0</v>
      </c>
      <c r="BT69" s="136">
        <f t="shared" si="18"/>
        <v>0</v>
      </c>
      <c r="BU69" s="137">
        <f t="shared" si="61"/>
        <v>0</v>
      </c>
      <c r="BV69" s="134"/>
      <c r="BW69" s="135">
        <f t="shared" si="19"/>
        <v>0</v>
      </c>
      <c r="BX69" s="136">
        <f t="shared" si="50"/>
        <v>0</v>
      </c>
      <c r="BY69" s="136">
        <f>IF($Y69-SUMIF($BK$10:BX$10,BY$10,$BK69:BX69)&lt;ROUNDDOWN(BU69*BW69*1/2,0),$Y69-SUMIF($BK$10:BX$10,BY$10,$BK69:BX69),ROUNDDOWN(BU69*BW69*1/2,0))</f>
        <v>0</v>
      </c>
      <c r="BZ69" s="136">
        <f t="shared" si="21"/>
        <v>0</v>
      </c>
      <c r="CA69" s="137">
        <f t="shared" si="62"/>
        <v>0</v>
      </c>
      <c r="CB69" s="134"/>
      <c r="CC69" s="135">
        <f t="shared" si="22"/>
        <v>0</v>
      </c>
      <c r="CD69" s="136">
        <f t="shared" si="51"/>
        <v>0</v>
      </c>
      <c r="CE69" s="136">
        <f>IF($Y69-SUMIF($BK$10:CD$10,CE$10,$BK69:CD69)&lt;ROUNDDOWN(CA69*CC69*1/2,0),$Y69-SUMIF($BK$10:CD$10,CE$10,$BK69:CD69),ROUNDDOWN(CA69*CC69*1/2,0))</f>
        <v>0</v>
      </c>
      <c r="CF69" s="136">
        <f t="shared" si="24"/>
        <v>0</v>
      </c>
      <c r="CG69" s="137">
        <f t="shared" si="63"/>
        <v>0</v>
      </c>
      <c r="CH69" s="134"/>
      <c r="CI69" s="135">
        <f t="shared" si="25"/>
        <v>0</v>
      </c>
      <c r="CJ69" s="136">
        <f t="shared" si="54"/>
        <v>0</v>
      </c>
      <c r="CK69" s="136">
        <f>IF($Y69-SUMIF($BK$10:CJ$10,CK$10,$BK69:CJ69)&lt;ROUNDDOWN(CG69*CI69*1/2,0),$Y69-SUMIF($BK$10:CJ$10,CK$10,$BK69:CJ69),ROUNDDOWN(CG69*CI69*1/2,0))</f>
        <v>0</v>
      </c>
      <c r="CL69" s="136">
        <f t="shared" si="27"/>
        <v>0</v>
      </c>
      <c r="CM69" s="138">
        <f t="shared" si="64"/>
        <v>0</v>
      </c>
      <c r="CN69" s="134"/>
      <c r="CO69" s="135">
        <f t="shared" si="28"/>
        <v>0</v>
      </c>
      <c r="CP69" s="136">
        <f t="shared" si="55"/>
        <v>0</v>
      </c>
      <c r="CQ69" s="136">
        <f>IF($Y69-SUMIF($BK$10:CP$10,CQ$10,$BK69:CP69)&lt;ROUNDDOWN(CM69*CO69*1/2,0),$Y69-SUMIF($BK$10:CP$10,CQ$10,$BK69:CP69),ROUNDDOWN(CM69*CO69*1/2,0))</f>
        <v>0</v>
      </c>
      <c r="CR69" s="136">
        <f t="shared" si="30"/>
        <v>0</v>
      </c>
      <c r="CS69" s="138">
        <f t="shared" si="65"/>
        <v>0</v>
      </c>
      <c r="CT69" s="134"/>
      <c r="CU69" s="135">
        <f t="shared" si="31"/>
        <v>0</v>
      </c>
      <c r="CV69" s="136">
        <f t="shared" si="56"/>
        <v>0</v>
      </c>
      <c r="CW69" s="136">
        <f>IF($Y69-SUMIF($BK$10:CV$10,CW$10,$BK69:CV69)&lt;ROUNDDOWN(CS69*CU69*1/2,0),$Y69-SUMIF($BK$10:CV$10,CW$10,$BK69:CV69),ROUNDDOWN(CS69*CU69*1/2,0))</f>
        <v>0</v>
      </c>
      <c r="CX69" s="136">
        <f t="shared" si="33"/>
        <v>0</v>
      </c>
      <c r="CY69" s="138">
        <f t="shared" si="66"/>
        <v>0</v>
      </c>
      <c r="CZ69" s="134"/>
      <c r="DA69" s="135">
        <f t="shared" si="34"/>
        <v>0</v>
      </c>
      <c r="DB69" s="136">
        <f t="shared" si="57"/>
        <v>0</v>
      </c>
      <c r="DC69" s="136">
        <f>IF($Y69-SUMIF($BK$10:DB$10,DC$10,$BK69:DB69)&lt;ROUNDDOWN(CY69*DA69*1/2,0),$Y69-SUMIF($BK$10:DB$10,DC$10,$BK69:DB69),ROUNDDOWN(CY69*DA69*1/2,0))</f>
        <v>0</v>
      </c>
      <c r="DD69" s="136">
        <f t="shared" si="36"/>
        <v>0</v>
      </c>
      <c r="DE69" s="138">
        <f t="shared" si="67"/>
        <v>0</v>
      </c>
      <c r="DF69" s="134"/>
      <c r="DG69" s="135">
        <f t="shared" si="37"/>
        <v>0</v>
      </c>
      <c r="DH69" s="136">
        <f t="shared" si="58"/>
        <v>0</v>
      </c>
      <c r="DI69" s="136">
        <f>IF($Y69-SUMIF($BK$10:DH$10,DI$10,$BK69:DH69)&lt;ROUNDDOWN(DE69*DG69*1/2,0),$Y69-SUMIF($BK$10:DH$10,DI$10,$BK69:DH69),ROUNDDOWN(DE69*DG69*1/2,0))</f>
        <v>0</v>
      </c>
      <c r="DJ69" s="136">
        <f t="shared" si="39"/>
        <v>0</v>
      </c>
      <c r="DK69" s="124">
        <f t="shared" si="52"/>
        <v>0</v>
      </c>
      <c r="DL69" s="124">
        <f t="shared" si="68"/>
        <v>0</v>
      </c>
      <c r="DM69" s="229">
        <f t="shared" si="46"/>
        <v>0</v>
      </c>
      <c r="DO69" s="102" t="str">
        <f t="shared" si="41"/>
        <v/>
      </c>
      <c r="DP69" s="88" t="str">
        <f t="shared" si="42"/>
        <v/>
      </c>
      <c r="DQ69" s="103" t="str">
        <f t="shared" si="53"/>
        <v/>
      </c>
    </row>
    <row r="70" spans="1:121" ht="26.25" hidden="1" customHeight="1" outlineLevel="1">
      <c r="A70" s="110">
        <v>59</v>
      </c>
      <c r="B70" s="186"/>
      <c r="C70" s="186"/>
      <c r="D70" s="186"/>
      <c r="E70" s="186"/>
      <c r="F70" s="186"/>
      <c r="G70" s="186"/>
      <c r="H70" s="186"/>
      <c r="I70" s="187"/>
      <c r="J70" s="187"/>
      <c r="K70" s="187"/>
      <c r="L70" s="187"/>
      <c r="M70" s="188"/>
      <c r="N70" s="189"/>
      <c r="O70" s="120"/>
      <c r="P70" s="120"/>
      <c r="Q70" s="121"/>
      <c r="R70" s="121"/>
      <c r="S70" s="261"/>
      <c r="T70" s="122"/>
      <c r="U70" s="120"/>
      <c r="V70" s="123"/>
      <c r="W70" s="124">
        <f t="shared" si="8"/>
        <v>0</v>
      </c>
      <c r="X70" s="125">
        <v>0</v>
      </c>
      <c r="Y70" s="126">
        <f t="shared" si="44"/>
        <v>0</v>
      </c>
      <c r="Z70" s="123"/>
      <c r="AA70" s="140"/>
      <c r="AB70" s="124">
        <f t="shared" si="45"/>
        <v>0</v>
      </c>
      <c r="AC70" s="184"/>
      <c r="AD70" s="129">
        <f t="shared" si="47"/>
        <v>0</v>
      </c>
      <c r="AE70" s="130">
        <f t="shared" si="48"/>
        <v>0</v>
      </c>
      <c r="AF70" s="131"/>
      <c r="AG70" s="131"/>
      <c r="AH70" s="131"/>
      <c r="AI70" s="131"/>
      <c r="AJ70" s="131"/>
      <c r="AK70" s="131"/>
      <c r="AL70" s="123"/>
      <c r="AM70" s="124" cm="1">
        <f t="array" ref="AM70">IFERROR(ROUND(_xlfn.IFS($U70="Ａ重油",AL70*1,$U70="灯油",AL70*0.939,$U70="ＬＰガス",AL70*1.299,$U70="ＬＮＧ",AL70*1.56),1),0)</f>
        <v>0</v>
      </c>
      <c r="AN70" s="123"/>
      <c r="AO70" s="124" cm="1">
        <f t="array" ref="AO70">IFERROR(ROUND(_xlfn.IFS($U70="Ａ重油",AN70*1,$U70="灯油",AN70*0.939,$U70="ＬＰガス",AN70*1.299,$U70="ＬＮＧ",AN70*1.56),1),0)</f>
        <v>0</v>
      </c>
      <c r="AP70" s="123"/>
      <c r="AQ70" s="123"/>
      <c r="AR70" s="132"/>
      <c r="AS70" s="181"/>
      <c r="AT70" s="233"/>
      <c r="AU70" s="234"/>
      <c r="AV70" s="235"/>
      <c r="AW70" s="235"/>
      <c r="AX70" s="236"/>
      <c r="AY70" s="233"/>
      <c r="AZ70" s="234"/>
      <c r="BA70" s="235"/>
      <c r="BB70" s="235"/>
      <c r="BC70" s="236"/>
      <c r="BD70" s="236"/>
      <c r="BE70" s="235"/>
      <c r="BF70" s="235"/>
      <c r="BG70" s="236"/>
      <c r="BH70" s="254"/>
      <c r="BI70" s="133">
        <f t="shared" si="59"/>
        <v>0</v>
      </c>
      <c r="BJ70" s="134"/>
      <c r="BK70" s="135">
        <f t="shared" si="12"/>
        <v>0</v>
      </c>
      <c r="BL70" s="136">
        <f t="shared" si="13"/>
        <v>0</v>
      </c>
      <c r="BM70" s="136">
        <f>IF($Y70-SUMIF($BK$10:BL$10,BM$10,$BK70:BL70)&lt;ROUNDDOWN(BI70*BK70*1/2,0),$Y70-SUMIF($BK$10:BL$10,BM$10,$BK70:BL70),ROUNDDOWN(BI70*BK70*1/2,0))</f>
        <v>0</v>
      </c>
      <c r="BN70" s="136">
        <f t="shared" si="14"/>
        <v>0</v>
      </c>
      <c r="BO70" s="137">
        <f t="shared" si="60"/>
        <v>0</v>
      </c>
      <c r="BP70" s="134"/>
      <c r="BQ70" s="135">
        <f t="shared" si="16"/>
        <v>0</v>
      </c>
      <c r="BR70" s="136">
        <f t="shared" si="49"/>
        <v>0</v>
      </c>
      <c r="BS70" s="136">
        <f>IF($Y70-SUMIF($BK$10:BR$10,BS$10,$BK70:BR70)&lt;ROUNDDOWN(BO70*BQ70*1/2,0),$Y70-SUMIF($BK$10:BR$10,BS$10,$BK70:BR70),ROUNDDOWN(BO70*BQ70*1/2,0))</f>
        <v>0</v>
      </c>
      <c r="BT70" s="136">
        <f t="shared" si="18"/>
        <v>0</v>
      </c>
      <c r="BU70" s="137">
        <f t="shared" si="61"/>
        <v>0</v>
      </c>
      <c r="BV70" s="134"/>
      <c r="BW70" s="135">
        <f t="shared" si="19"/>
        <v>0</v>
      </c>
      <c r="BX70" s="136">
        <f t="shared" si="50"/>
        <v>0</v>
      </c>
      <c r="BY70" s="136">
        <f>IF($Y70-SUMIF($BK$10:BX$10,BY$10,$BK70:BX70)&lt;ROUNDDOWN(BU70*BW70*1/2,0),$Y70-SUMIF($BK$10:BX$10,BY$10,$BK70:BX70),ROUNDDOWN(BU70*BW70*1/2,0))</f>
        <v>0</v>
      </c>
      <c r="BZ70" s="136">
        <f t="shared" si="21"/>
        <v>0</v>
      </c>
      <c r="CA70" s="137">
        <f t="shared" si="62"/>
        <v>0</v>
      </c>
      <c r="CB70" s="134"/>
      <c r="CC70" s="135">
        <f t="shared" si="22"/>
        <v>0</v>
      </c>
      <c r="CD70" s="136">
        <f t="shared" si="51"/>
        <v>0</v>
      </c>
      <c r="CE70" s="136">
        <f>IF($Y70-SUMIF($BK$10:CD$10,CE$10,$BK70:CD70)&lt;ROUNDDOWN(CA70*CC70*1/2,0),$Y70-SUMIF($BK$10:CD$10,CE$10,$BK70:CD70),ROUNDDOWN(CA70*CC70*1/2,0))</f>
        <v>0</v>
      </c>
      <c r="CF70" s="136">
        <f t="shared" si="24"/>
        <v>0</v>
      </c>
      <c r="CG70" s="137">
        <f t="shared" si="63"/>
        <v>0</v>
      </c>
      <c r="CH70" s="134"/>
      <c r="CI70" s="135">
        <f t="shared" si="25"/>
        <v>0</v>
      </c>
      <c r="CJ70" s="136">
        <f t="shared" si="54"/>
        <v>0</v>
      </c>
      <c r="CK70" s="136">
        <f>IF($Y70-SUMIF($BK$10:CJ$10,CK$10,$BK70:CJ70)&lt;ROUNDDOWN(CG70*CI70*1/2,0),$Y70-SUMIF($BK$10:CJ$10,CK$10,$BK70:CJ70),ROUNDDOWN(CG70*CI70*1/2,0))</f>
        <v>0</v>
      </c>
      <c r="CL70" s="136">
        <f t="shared" si="27"/>
        <v>0</v>
      </c>
      <c r="CM70" s="138">
        <f t="shared" si="64"/>
        <v>0</v>
      </c>
      <c r="CN70" s="134"/>
      <c r="CO70" s="135">
        <f t="shared" si="28"/>
        <v>0</v>
      </c>
      <c r="CP70" s="136">
        <f t="shared" si="55"/>
        <v>0</v>
      </c>
      <c r="CQ70" s="136">
        <f>IF($Y70-SUMIF($BK$10:CP$10,CQ$10,$BK70:CP70)&lt;ROUNDDOWN(CM70*CO70*1/2,0),$Y70-SUMIF($BK$10:CP$10,CQ$10,$BK70:CP70),ROUNDDOWN(CM70*CO70*1/2,0))</f>
        <v>0</v>
      </c>
      <c r="CR70" s="136">
        <f t="shared" si="30"/>
        <v>0</v>
      </c>
      <c r="CS70" s="138">
        <f t="shared" si="65"/>
        <v>0</v>
      </c>
      <c r="CT70" s="134"/>
      <c r="CU70" s="135">
        <f t="shared" si="31"/>
        <v>0</v>
      </c>
      <c r="CV70" s="136">
        <f t="shared" si="56"/>
        <v>0</v>
      </c>
      <c r="CW70" s="136">
        <f>IF($Y70-SUMIF($BK$10:CV$10,CW$10,$BK70:CV70)&lt;ROUNDDOWN(CS70*CU70*1/2,0),$Y70-SUMIF($BK$10:CV$10,CW$10,$BK70:CV70),ROUNDDOWN(CS70*CU70*1/2,0))</f>
        <v>0</v>
      </c>
      <c r="CX70" s="136">
        <f t="shared" si="33"/>
        <v>0</v>
      </c>
      <c r="CY70" s="138">
        <f t="shared" si="66"/>
        <v>0</v>
      </c>
      <c r="CZ70" s="134"/>
      <c r="DA70" s="135">
        <f t="shared" si="34"/>
        <v>0</v>
      </c>
      <c r="DB70" s="136">
        <f t="shared" si="57"/>
        <v>0</v>
      </c>
      <c r="DC70" s="136">
        <f>IF($Y70-SUMIF($BK$10:DB$10,DC$10,$BK70:DB70)&lt;ROUNDDOWN(CY70*DA70*1/2,0),$Y70-SUMIF($BK$10:DB$10,DC$10,$BK70:DB70),ROUNDDOWN(CY70*DA70*1/2,0))</f>
        <v>0</v>
      </c>
      <c r="DD70" s="136">
        <f t="shared" si="36"/>
        <v>0</v>
      </c>
      <c r="DE70" s="138">
        <f t="shared" si="67"/>
        <v>0</v>
      </c>
      <c r="DF70" s="134"/>
      <c r="DG70" s="135">
        <f t="shared" si="37"/>
        <v>0</v>
      </c>
      <c r="DH70" s="136">
        <f t="shared" si="58"/>
        <v>0</v>
      </c>
      <c r="DI70" s="136">
        <f>IF($Y70-SUMIF($BK$10:DH$10,DI$10,$BK70:DH70)&lt;ROUNDDOWN(DE70*DG70*1/2,0),$Y70-SUMIF($BK$10:DH$10,DI$10,$BK70:DH70),ROUNDDOWN(DE70*DG70*1/2,0))</f>
        <v>0</v>
      </c>
      <c r="DJ70" s="136">
        <f t="shared" si="39"/>
        <v>0</v>
      </c>
      <c r="DK70" s="124">
        <f t="shared" si="52"/>
        <v>0</v>
      </c>
      <c r="DL70" s="124">
        <f t="shared" si="68"/>
        <v>0</v>
      </c>
      <c r="DM70" s="229">
        <f t="shared" si="46"/>
        <v>0</v>
      </c>
      <c r="DO70" s="102" t="str">
        <f t="shared" si="41"/>
        <v/>
      </c>
      <c r="DP70" s="88" t="str">
        <f t="shared" si="42"/>
        <v/>
      </c>
      <c r="DQ70" s="103" t="str">
        <f t="shared" si="53"/>
        <v/>
      </c>
    </row>
    <row r="71" spans="1:121" ht="26.25" hidden="1" customHeight="1" outlineLevel="1">
      <c r="A71" s="110">
        <v>60</v>
      </c>
      <c r="B71" s="186"/>
      <c r="C71" s="186"/>
      <c r="D71" s="186"/>
      <c r="E71" s="186"/>
      <c r="F71" s="186"/>
      <c r="G71" s="186"/>
      <c r="H71" s="186"/>
      <c r="I71" s="187"/>
      <c r="J71" s="187"/>
      <c r="K71" s="187"/>
      <c r="L71" s="187"/>
      <c r="M71" s="188"/>
      <c r="N71" s="189"/>
      <c r="O71" s="120"/>
      <c r="P71" s="120"/>
      <c r="Q71" s="121"/>
      <c r="R71" s="121"/>
      <c r="S71" s="261"/>
      <c r="T71" s="122"/>
      <c r="U71" s="120"/>
      <c r="V71" s="123"/>
      <c r="W71" s="124">
        <f t="shared" si="8"/>
        <v>0</v>
      </c>
      <c r="X71" s="125">
        <v>0</v>
      </c>
      <c r="Y71" s="126">
        <f t="shared" si="44"/>
        <v>0</v>
      </c>
      <c r="Z71" s="123"/>
      <c r="AA71" s="140"/>
      <c r="AB71" s="124">
        <f t="shared" si="45"/>
        <v>0</v>
      </c>
      <c r="AC71" s="128"/>
      <c r="AD71" s="129">
        <f t="shared" si="47"/>
        <v>0</v>
      </c>
      <c r="AE71" s="130">
        <f t="shared" si="48"/>
        <v>0</v>
      </c>
      <c r="AF71" s="131"/>
      <c r="AG71" s="131"/>
      <c r="AH71" s="131"/>
      <c r="AI71" s="131"/>
      <c r="AJ71" s="131"/>
      <c r="AK71" s="131"/>
      <c r="AL71" s="123"/>
      <c r="AM71" s="124" cm="1">
        <f t="array" ref="AM71">IFERROR(ROUND(_xlfn.IFS($U71="Ａ重油",AL71*1,$U71="灯油",AL71*0.939,$U71="ＬＰガス",AL71*1.299,$U71="ＬＮＧ",AL71*1.56),1),0)</f>
        <v>0</v>
      </c>
      <c r="AN71" s="123"/>
      <c r="AO71" s="124" cm="1">
        <f t="array" ref="AO71">IFERROR(ROUND(_xlfn.IFS($U71="Ａ重油",AN71*1,$U71="灯油",AN71*0.939,$U71="ＬＰガス",AN71*1.299,$U71="ＬＮＧ",AN71*1.56),1),0)</f>
        <v>0</v>
      </c>
      <c r="AP71" s="123"/>
      <c r="AQ71" s="123"/>
      <c r="AR71" s="132"/>
      <c r="AS71" s="181"/>
      <c r="AT71" s="237"/>
      <c r="AU71" s="238"/>
      <c r="AV71" s="237"/>
      <c r="AW71" s="237"/>
      <c r="AX71" s="238"/>
      <c r="AY71" s="237"/>
      <c r="AZ71" s="238"/>
      <c r="BA71" s="237"/>
      <c r="BB71" s="237"/>
      <c r="BC71" s="238"/>
      <c r="BD71" s="238"/>
      <c r="BE71" s="237"/>
      <c r="BF71" s="237"/>
      <c r="BG71" s="238"/>
      <c r="BH71" s="254"/>
      <c r="BI71" s="133">
        <f t="shared" si="59"/>
        <v>0</v>
      </c>
      <c r="BJ71" s="134"/>
      <c r="BK71" s="135">
        <f t="shared" si="12"/>
        <v>0</v>
      </c>
      <c r="BL71" s="136">
        <f t="shared" si="13"/>
        <v>0</v>
      </c>
      <c r="BM71" s="136">
        <f>IF($Y71-SUMIF($BK$10:BL$10,BM$10,$BK71:BL71)&lt;ROUNDDOWN(BI71*BK71*1/2,0),$Y71-SUMIF($BK$10:BL$10,BM$10,$BK71:BL71),ROUNDDOWN(BI71*BK71*1/2,0))</f>
        <v>0</v>
      </c>
      <c r="BN71" s="136">
        <f t="shared" si="14"/>
        <v>0</v>
      </c>
      <c r="BO71" s="137">
        <f t="shared" si="60"/>
        <v>0</v>
      </c>
      <c r="BP71" s="134"/>
      <c r="BQ71" s="135">
        <f t="shared" si="16"/>
        <v>0</v>
      </c>
      <c r="BR71" s="136">
        <f t="shared" si="49"/>
        <v>0</v>
      </c>
      <c r="BS71" s="136">
        <f>IF($Y71-SUMIF($BK$10:BR$10,BS$10,$BK71:BR71)&lt;ROUNDDOWN(BO71*BQ71*1/2,0),$Y71-SUMIF($BK$10:BR$10,BS$10,$BK71:BR71),ROUNDDOWN(BO71*BQ71*1/2,0))</f>
        <v>0</v>
      </c>
      <c r="BT71" s="136">
        <f t="shared" si="18"/>
        <v>0</v>
      </c>
      <c r="BU71" s="137">
        <f t="shared" si="61"/>
        <v>0</v>
      </c>
      <c r="BV71" s="134"/>
      <c r="BW71" s="135">
        <f t="shared" si="19"/>
        <v>0</v>
      </c>
      <c r="BX71" s="136">
        <f t="shared" si="50"/>
        <v>0</v>
      </c>
      <c r="BY71" s="136">
        <f>IF($Y71-SUMIF($BK$10:BX$10,BY$10,$BK71:BX71)&lt;ROUNDDOWN(BU71*BW71*1/2,0),$Y71-SUMIF($BK$10:BX$10,BY$10,$BK71:BX71),ROUNDDOWN(BU71*BW71*1/2,0))</f>
        <v>0</v>
      </c>
      <c r="BZ71" s="136">
        <f t="shared" si="21"/>
        <v>0</v>
      </c>
      <c r="CA71" s="137">
        <f t="shared" si="62"/>
        <v>0</v>
      </c>
      <c r="CB71" s="134"/>
      <c r="CC71" s="135">
        <f t="shared" si="22"/>
        <v>0</v>
      </c>
      <c r="CD71" s="136">
        <f t="shared" si="51"/>
        <v>0</v>
      </c>
      <c r="CE71" s="136">
        <f>IF($Y71-SUMIF($BK$10:CD$10,CE$10,$BK71:CD71)&lt;ROUNDDOWN(CA71*CC71*1/2,0),$Y71-SUMIF($BK$10:CD$10,CE$10,$BK71:CD71),ROUNDDOWN(CA71*CC71*1/2,0))</f>
        <v>0</v>
      </c>
      <c r="CF71" s="136">
        <f t="shared" si="24"/>
        <v>0</v>
      </c>
      <c r="CG71" s="137">
        <f t="shared" si="63"/>
        <v>0</v>
      </c>
      <c r="CH71" s="134"/>
      <c r="CI71" s="135">
        <f t="shared" si="25"/>
        <v>0</v>
      </c>
      <c r="CJ71" s="136">
        <f t="shared" si="54"/>
        <v>0</v>
      </c>
      <c r="CK71" s="136">
        <f>IF($Y71-SUMIF($BK$10:CJ$10,CK$10,$BK71:CJ71)&lt;ROUNDDOWN(CG71*CI71*1/2,0),$Y71-SUMIF($BK$10:CJ$10,CK$10,$BK71:CJ71),ROUNDDOWN(CG71*CI71*1/2,0))</f>
        <v>0</v>
      </c>
      <c r="CL71" s="136">
        <f t="shared" si="27"/>
        <v>0</v>
      </c>
      <c r="CM71" s="138">
        <f t="shared" si="64"/>
        <v>0</v>
      </c>
      <c r="CN71" s="134"/>
      <c r="CO71" s="135">
        <f t="shared" si="28"/>
        <v>0</v>
      </c>
      <c r="CP71" s="136">
        <f t="shared" si="55"/>
        <v>0</v>
      </c>
      <c r="CQ71" s="136">
        <f>IF($Y71-SUMIF($BK$10:CP$10,CQ$10,$BK71:CP71)&lt;ROUNDDOWN(CM71*CO71*1/2,0),$Y71-SUMIF($BK$10:CP$10,CQ$10,$BK71:CP71),ROUNDDOWN(CM71*CO71*1/2,0))</f>
        <v>0</v>
      </c>
      <c r="CR71" s="136">
        <f t="shared" si="30"/>
        <v>0</v>
      </c>
      <c r="CS71" s="138">
        <f t="shared" si="65"/>
        <v>0</v>
      </c>
      <c r="CT71" s="134"/>
      <c r="CU71" s="135">
        <f t="shared" si="31"/>
        <v>0</v>
      </c>
      <c r="CV71" s="136">
        <f t="shared" si="56"/>
        <v>0</v>
      </c>
      <c r="CW71" s="136">
        <f>IF($Y71-SUMIF($BK$10:CV$10,CW$10,$BK71:CV71)&lt;ROUNDDOWN(CS71*CU71*1/2,0),$Y71-SUMIF($BK$10:CV$10,CW$10,$BK71:CV71),ROUNDDOWN(CS71*CU71*1/2,0))</f>
        <v>0</v>
      </c>
      <c r="CX71" s="136">
        <f t="shared" si="33"/>
        <v>0</v>
      </c>
      <c r="CY71" s="138">
        <f t="shared" si="66"/>
        <v>0</v>
      </c>
      <c r="CZ71" s="134"/>
      <c r="DA71" s="135">
        <f t="shared" si="34"/>
        <v>0</v>
      </c>
      <c r="DB71" s="136">
        <f t="shared" si="57"/>
        <v>0</v>
      </c>
      <c r="DC71" s="136">
        <f>IF($Y71-SUMIF($BK$10:DB$10,DC$10,$BK71:DB71)&lt;ROUNDDOWN(CY71*DA71*1/2,0),$Y71-SUMIF($BK$10:DB$10,DC$10,$BK71:DB71),ROUNDDOWN(CY71*DA71*1/2,0))</f>
        <v>0</v>
      </c>
      <c r="DD71" s="136">
        <f t="shared" si="36"/>
        <v>0</v>
      </c>
      <c r="DE71" s="138">
        <f t="shared" si="67"/>
        <v>0</v>
      </c>
      <c r="DF71" s="134"/>
      <c r="DG71" s="135">
        <f t="shared" si="37"/>
        <v>0</v>
      </c>
      <c r="DH71" s="136">
        <f t="shared" si="58"/>
        <v>0</v>
      </c>
      <c r="DI71" s="136">
        <f>IF($Y71-SUMIF($BK$10:DH$10,DI$10,$BK71:DH71)&lt;ROUNDDOWN(DE71*DG71*1/2,0),$Y71-SUMIF($BK$10:DH$10,DI$10,$BK71:DH71),ROUNDDOWN(DE71*DG71*1/2,0))</f>
        <v>0</v>
      </c>
      <c r="DJ71" s="136">
        <f t="shared" si="39"/>
        <v>0</v>
      </c>
      <c r="DK71" s="124">
        <f t="shared" si="52"/>
        <v>0</v>
      </c>
      <c r="DL71" s="124">
        <f t="shared" si="68"/>
        <v>0</v>
      </c>
      <c r="DM71" s="229">
        <f t="shared" si="46"/>
        <v>0</v>
      </c>
      <c r="DO71" s="102" t="str">
        <f t="shared" si="41"/>
        <v/>
      </c>
      <c r="DP71" s="88" t="str">
        <f t="shared" si="42"/>
        <v/>
      </c>
      <c r="DQ71" s="103" t="str">
        <f t="shared" si="53"/>
        <v/>
      </c>
    </row>
    <row r="72" spans="1:121" ht="26.25" hidden="1" customHeight="1" outlineLevel="1">
      <c r="A72" s="110">
        <v>61</v>
      </c>
      <c r="B72" s="186"/>
      <c r="C72" s="186"/>
      <c r="D72" s="186"/>
      <c r="E72" s="186"/>
      <c r="F72" s="186"/>
      <c r="G72" s="186"/>
      <c r="H72" s="186"/>
      <c r="I72" s="187"/>
      <c r="J72" s="187"/>
      <c r="K72" s="187"/>
      <c r="L72" s="187"/>
      <c r="M72" s="188"/>
      <c r="N72" s="189"/>
      <c r="O72" s="120"/>
      <c r="P72" s="120"/>
      <c r="Q72" s="121"/>
      <c r="R72" s="121"/>
      <c r="S72" s="261"/>
      <c r="T72" s="122"/>
      <c r="U72" s="120"/>
      <c r="V72" s="123"/>
      <c r="W72" s="124">
        <f t="shared" si="8"/>
        <v>0</v>
      </c>
      <c r="X72" s="125">
        <v>0</v>
      </c>
      <c r="Y72" s="126">
        <f t="shared" si="44"/>
        <v>0</v>
      </c>
      <c r="Z72" s="123"/>
      <c r="AA72" s="140"/>
      <c r="AB72" s="124">
        <f t="shared" si="45"/>
        <v>0</v>
      </c>
      <c r="AC72" s="128"/>
      <c r="AD72" s="129">
        <f t="shared" si="47"/>
        <v>0</v>
      </c>
      <c r="AE72" s="130">
        <f t="shared" si="48"/>
        <v>0</v>
      </c>
      <c r="AF72" s="131"/>
      <c r="AG72" s="131"/>
      <c r="AH72" s="131"/>
      <c r="AI72" s="131"/>
      <c r="AJ72" s="131"/>
      <c r="AK72" s="131"/>
      <c r="AL72" s="123"/>
      <c r="AM72" s="124" cm="1">
        <f t="array" ref="AM72">IFERROR(ROUND(_xlfn.IFS($U72="Ａ重油",AL72*1,$U72="灯油",AL72*0.939,$U72="ＬＰガス",AL72*1.299,$U72="ＬＮＧ",AL72*1.56),1),0)</f>
        <v>0</v>
      </c>
      <c r="AN72" s="123"/>
      <c r="AO72" s="124" cm="1">
        <f t="array" ref="AO72">IFERROR(ROUND(_xlfn.IFS($U72="Ａ重油",AN72*1,$U72="灯油",AN72*0.939,$U72="ＬＰガス",AN72*1.299,$U72="ＬＮＧ",AN72*1.56),1),0)</f>
        <v>0</v>
      </c>
      <c r="AP72" s="123"/>
      <c r="AQ72" s="123"/>
      <c r="AR72" s="132"/>
      <c r="AS72" s="181"/>
      <c r="AT72" s="233"/>
      <c r="AU72" s="234"/>
      <c r="AV72" s="235"/>
      <c r="AW72" s="235"/>
      <c r="AX72" s="236"/>
      <c r="AY72" s="233"/>
      <c r="AZ72" s="234"/>
      <c r="BA72" s="235"/>
      <c r="BB72" s="235"/>
      <c r="BC72" s="236"/>
      <c r="BD72" s="236"/>
      <c r="BE72" s="235"/>
      <c r="BF72" s="235"/>
      <c r="BG72" s="236"/>
      <c r="BH72" s="254"/>
      <c r="BI72" s="133">
        <f t="shared" si="59"/>
        <v>0</v>
      </c>
      <c r="BJ72" s="134"/>
      <c r="BK72" s="135">
        <f t="shared" si="12"/>
        <v>0</v>
      </c>
      <c r="BL72" s="136">
        <f t="shared" si="13"/>
        <v>0</v>
      </c>
      <c r="BM72" s="136">
        <f>IF($Y72-SUMIF($BK$10:BL$10,BM$10,$BK72:BL72)&lt;ROUNDDOWN(BI72*BK72*1/2,0),$Y72-SUMIF($BK$10:BL$10,BM$10,$BK72:BL72),ROUNDDOWN(BI72*BK72*1/2,0))</f>
        <v>0</v>
      </c>
      <c r="BN72" s="136">
        <f t="shared" si="14"/>
        <v>0</v>
      </c>
      <c r="BO72" s="137">
        <f t="shared" si="60"/>
        <v>0</v>
      </c>
      <c r="BP72" s="134"/>
      <c r="BQ72" s="135">
        <f t="shared" si="16"/>
        <v>0</v>
      </c>
      <c r="BR72" s="136">
        <f t="shared" si="49"/>
        <v>0</v>
      </c>
      <c r="BS72" s="136">
        <f>IF($Y72-SUMIF($BK$10:BR$10,BS$10,$BK72:BR72)&lt;ROUNDDOWN(BO72*BQ72*1/2,0),$Y72-SUMIF($BK$10:BR$10,BS$10,$BK72:BR72),ROUNDDOWN(BO72*BQ72*1/2,0))</f>
        <v>0</v>
      </c>
      <c r="BT72" s="136">
        <f t="shared" si="18"/>
        <v>0</v>
      </c>
      <c r="BU72" s="137">
        <f t="shared" si="61"/>
        <v>0</v>
      </c>
      <c r="BV72" s="134"/>
      <c r="BW72" s="135">
        <f t="shared" si="19"/>
        <v>0</v>
      </c>
      <c r="BX72" s="136">
        <f t="shared" si="50"/>
        <v>0</v>
      </c>
      <c r="BY72" s="136">
        <f>IF($Y72-SUMIF($BK$10:BX$10,BY$10,$BK72:BX72)&lt;ROUNDDOWN(BU72*BW72*1/2,0),$Y72-SUMIF($BK$10:BX$10,BY$10,$BK72:BX72),ROUNDDOWN(BU72*BW72*1/2,0))</f>
        <v>0</v>
      </c>
      <c r="BZ72" s="136">
        <f t="shared" si="21"/>
        <v>0</v>
      </c>
      <c r="CA72" s="137">
        <f t="shared" si="62"/>
        <v>0</v>
      </c>
      <c r="CB72" s="134"/>
      <c r="CC72" s="135">
        <f t="shared" si="22"/>
        <v>0</v>
      </c>
      <c r="CD72" s="136">
        <f t="shared" si="51"/>
        <v>0</v>
      </c>
      <c r="CE72" s="136">
        <f>IF($Y72-SUMIF($BK$10:CD$10,CE$10,$BK72:CD72)&lt;ROUNDDOWN(CA72*CC72*1/2,0),$Y72-SUMIF($BK$10:CD$10,CE$10,$BK72:CD72),ROUNDDOWN(CA72*CC72*1/2,0))</f>
        <v>0</v>
      </c>
      <c r="CF72" s="136">
        <f t="shared" si="24"/>
        <v>0</v>
      </c>
      <c r="CG72" s="137">
        <f t="shared" si="63"/>
        <v>0</v>
      </c>
      <c r="CH72" s="134"/>
      <c r="CI72" s="135">
        <f t="shared" si="25"/>
        <v>0</v>
      </c>
      <c r="CJ72" s="136">
        <f t="shared" si="54"/>
        <v>0</v>
      </c>
      <c r="CK72" s="136">
        <f>IF($Y72-SUMIF($BK$10:CJ$10,CK$10,$BK72:CJ72)&lt;ROUNDDOWN(CG72*CI72*1/2,0),$Y72-SUMIF($BK$10:CJ$10,CK$10,$BK72:CJ72),ROUNDDOWN(CG72*CI72*1/2,0))</f>
        <v>0</v>
      </c>
      <c r="CL72" s="136">
        <f t="shared" si="27"/>
        <v>0</v>
      </c>
      <c r="CM72" s="138">
        <f t="shared" si="64"/>
        <v>0</v>
      </c>
      <c r="CN72" s="134"/>
      <c r="CO72" s="135">
        <f t="shared" si="28"/>
        <v>0</v>
      </c>
      <c r="CP72" s="136">
        <f t="shared" si="55"/>
        <v>0</v>
      </c>
      <c r="CQ72" s="136">
        <f>IF($Y72-SUMIF($BK$10:CP$10,CQ$10,$BK72:CP72)&lt;ROUNDDOWN(CM72*CO72*1/2,0),$Y72-SUMIF($BK$10:CP$10,CQ$10,$BK72:CP72),ROUNDDOWN(CM72*CO72*1/2,0))</f>
        <v>0</v>
      </c>
      <c r="CR72" s="136">
        <f t="shared" si="30"/>
        <v>0</v>
      </c>
      <c r="CS72" s="138">
        <f t="shared" si="65"/>
        <v>0</v>
      </c>
      <c r="CT72" s="134"/>
      <c r="CU72" s="135">
        <f t="shared" si="31"/>
        <v>0</v>
      </c>
      <c r="CV72" s="136">
        <f t="shared" si="56"/>
        <v>0</v>
      </c>
      <c r="CW72" s="136">
        <f>IF($Y72-SUMIF($BK$10:CV$10,CW$10,$BK72:CV72)&lt;ROUNDDOWN(CS72*CU72*1/2,0),$Y72-SUMIF($BK$10:CV$10,CW$10,$BK72:CV72),ROUNDDOWN(CS72*CU72*1/2,0))</f>
        <v>0</v>
      </c>
      <c r="CX72" s="136">
        <f t="shared" si="33"/>
        <v>0</v>
      </c>
      <c r="CY72" s="138">
        <f t="shared" si="66"/>
        <v>0</v>
      </c>
      <c r="CZ72" s="134"/>
      <c r="DA72" s="135">
        <f t="shared" si="34"/>
        <v>0</v>
      </c>
      <c r="DB72" s="136">
        <f t="shared" si="57"/>
        <v>0</v>
      </c>
      <c r="DC72" s="136">
        <f>IF($Y72-SUMIF($BK$10:DB$10,DC$10,$BK72:DB72)&lt;ROUNDDOWN(CY72*DA72*1/2,0),$Y72-SUMIF($BK$10:DB$10,DC$10,$BK72:DB72),ROUNDDOWN(CY72*DA72*1/2,0))</f>
        <v>0</v>
      </c>
      <c r="DD72" s="136">
        <f t="shared" si="36"/>
        <v>0</v>
      </c>
      <c r="DE72" s="138">
        <f t="shared" si="67"/>
        <v>0</v>
      </c>
      <c r="DF72" s="134"/>
      <c r="DG72" s="135">
        <f t="shared" si="37"/>
        <v>0</v>
      </c>
      <c r="DH72" s="136">
        <f t="shared" si="58"/>
        <v>0</v>
      </c>
      <c r="DI72" s="136">
        <f>IF($Y72-SUMIF($BK$10:DH$10,DI$10,$BK72:DH72)&lt;ROUNDDOWN(DE72*DG72*1/2,0),$Y72-SUMIF($BK$10:DH$10,DI$10,$BK72:DH72),ROUNDDOWN(DE72*DG72*1/2,0))</f>
        <v>0</v>
      </c>
      <c r="DJ72" s="136">
        <f t="shared" si="39"/>
        <v>0</v>
      </c>
      <c r="DK72" s="124">
        <f t="shared" si="52"/>
        <v>0</v>
      </c>
      <c r="DL72" s="124">
        <f t="shared" si="68"/>
        <v>0</v>
      </c>
      <c r="DM72" s="229">
        <f t="shared" si="46"/>
        <v>0</v>
      </c>
      <c r="DO72" s="102" t="str">
        <f t="shared" si="41"/>
        <v/>
      </c>
      <c r="DP72" s="88" t="str">
        <f t="shared" si="42"/>
        <v/>
      </c>
      <c r="DQ72" s="103" t="str">
        <f t="shared" si="53"/>
        <v/>
      </c>
    </row>
    <row r="73" spans="1:121" ht="26.25" hidden="1" customHeight="1" outlineLevel="1">
      <c r="A73" s="110">
        <v>62</v>
      </c>
      <c r="B73" s="186"/>
      <c r="C73" s="186"/>
      <c r="D73" s="186"/>
      <c r="E73" s="186"/>
      <c r="F73" s="186"/>
      <c r="G73" s="186"/>
      <c r="H73" s="186"/>
      <c r="I73" s="187"/>
      <c r="J73" s="187"/>
      <c r="K73" s="187"/>
      <c r="L73" s="187"/>
      <c r="M73" s="188"/>
      <c r="N73" s="189"/>
      <c r="O73" s="120"/>
      <c r="P73" s="120"/>
      <c r="Q73" s="121"/>
      <c r="R73" s="121"/>
      <c r="S73" s="261"/>
      <c r="T73" s="122"/>
      <c r="U73" s="120"/>
      <c r="V73" s="123"/>
      <c r="W73" s="124">
        <f t="shared" si="8"/>
        <v>0</v>
      </c>
      <c r="X73" s="125">
        <v>0</v>
      </c>
      <c r="Y73" s="126">
        <f t="shared" si="44"/>
        <v>0</v>
      </c>
      <c r="Z73" s="123"/>
      <c r="AA73" s="140"/>
      <c r="AB73" s="124">
        <f t="shared" si="45"/>
        <v>0</v>
      </c>
      <c r="AC73" s="128"/>
      <c r="AD73" s="129">
        <f t="shared" si="47"/>
        <v>0</v>
      </c>
      <c r="AE73" s="130">
        <f t="shared" si="48"/>
        <v>0</v>
      </c>
      <c r="AF73" s="131"/>
      <c r="AG73" s="131"/>
      <c r="AH73" s="131"/>
      <c r="AI73" s="131"/>
      <c r="AJ73" s="131"/>
      <c r="AK73" s="131"/>
      <c r="AL73" s="123"/>
      <c r="AM73" s="124" cm="1">
        <f t="array" ref="AM73">IFERROR(ROUND(_xlfn.IFS($U73="Ａ重油",AL73*1,$U73="灯油",AL73*0.939,$U73="ＬＰガス",AL73*1.299,$U73="ＬＮＧ",AL73*1.56),1),0)</f>
        <v>0</v>
      </c>
      <c r="AN73" s="123"/>
      <c r="AO73" s="124" cm="1">
        <f t="array" ref="AO73">IFERROR(ROUND(_xlfn.IFS($U73="Ａ重油",AN73*1,$U73="灯油",AN73*0.939,$U73="ＬＰガス",AN73*1.299,$U73="ＬＮＧ",AN73*1.56),1),0)</f>
        <v>0</v>
      </c>
      <c r="AP73" s="123"/>
      <c r="AQ73" s="123"/>
      <c r="AR73" s="132"/>
      <c r="AS73" s="181"/>
      <c r="AT73" s="237"/>
      <c r="AU73" s="238"/>
      <c r="AV73" s="237"/>
      <c r="AW73" s="237"/>
      <c r="AX73" s="238"/>
      <c r="AY73" s="237"/>
      <c r="AZ73" s="238"/>
      <c r="BA73" s="237"/>
      <c r="BB73" s="237"/>
      <c r="BC73" s="238"/>
      <c r="BD73" s="238"/>
      <c r="BE73" s="237"/>
      <c r="BF73" s="237"/>
      <c r="BG73" s="238"/>
      <c r="BH73" s="254"/>
      <c r="BI73" s="133">
        <f t="shared" si="59"/>
        <v>0</v>
      </c>
      <c r="BJ73" s="134"/>
      <c r="BK73" s="135">
        <f t="shared" si="12"/>
        <v>0</v>
      </c>
      <c r="BL73" s="136">
        <f t="shared" si="13"/>
        <v>0</v>
      </c>
      <c r="BM73" s="136">
        <f>IF($Y73-SUMIF($BK$10:BL$10,BM$10,$BK73:BL73)&lt;ROUNDDOWN(BI73*BK73*1/2,0),$Y73-SUMIF($BK$10:BL$10,BM$10,$BK73:BL73),ROUNDDOWN(BI73*BK73*1/2,0))</f>
        <v>0</v>
      </c>
      <c r="BN73" s="136">
        <f t="shared" si="14"/>
        <v>0</v>
      </c>
      <c r="BO73" s="137">
        <f t="shared" si="60"/>
        <v>0</v>
      </c>
      <c r="BP73" s="134"/>
      <c r="BQ73" s="135">
        <f t="shared" si="16"/>
        <v>0</v>
      </c>
      <c r="BR73" s="136">
        <f t="shared" si="49"/>
        <v>0</v>
      </c>
      <c r="BS73" s="136">
        <f>IF($Y73-SUMIF($BK$10:BR$10,BS$10,$BK73:BR73)&lt;ROUNDDOWN(BO73*BQ73*1/2,0),$Y73-SUMIF($BK$10:BR$10,BS$10,$BK73:BR73),ROUNDDOWN(BO73*BQ73*1/2,0))</f>
        <v>0</v>
      </c>
      <c r="BT73" s="136">
        <f t="shared" si="18"/>
        <v>0</v>
      </c>
      <c r="BU73" s="137">
        <f t="shared" si="61"/>
        <v>0</v>
      </c>
      <c r="BV73" s="134"/>
      <c r="BW73" s="135">
        <f t="shared" si="19"/>
        <v>0</v>
      </c>
      <c r="BX73" s="136">
        <f t="shared" si="50"/>
        <v>0</v>
      </c>
      <c r="BY73" s="136">
        <f>IF($Y73-SUMIF($BK$10:BX$10,BY$10,$BK73:BX73)&lt;ROUNDDOWN(BU73*BW73*1/2,0),$Y73-SUMIF($BK$10:BX$10,BY$10,$BK73:BX73),ROUNDDOWN(BU73*BW73*1/2,0))</f>
        <v>0</v>
      </c>
      <c r="BZ73" s="136">
        <f t="shared" si="21"/>
        <v>0</v>
      </c>
      <c r="CA73" s="137">
        <f t="shared" si="62"/>
        <v>0</v>
      </c>
      <c r="CB73" s="134"/>
      <c r="CC73" s="135">
        <f t="shared" si="22"/>
        <v>0</v>
      </c>
      <c r="CD73" s="136">
        <f t="shared" si="51"/>
        <v>0</v>
      </c>
      <c r="CE73" s="136">
        <f>IF($Y73-SUMIF($BK$10:CD$10,CE$10,$BK73:CD73)&lt;ROUNDDOWN(CA73*CC73*1/2,0),$Y73-SUMIF($BK$10:CD$10,CE$10,$BK73:CD73),ROUNDDOWN(CA73*CC73*1/2,0))</f>
        <v>0</v>
      </c>
      <c r="CF73" s="136">
        <f t="shared" si="24"/>
        <v>0</v>
      </c>
      <c r="CG73" s="137">
        <f t="shared" si="63"/>
        <v>0</v>
      </c>
      <c r="CH73" s="134"/>
      <c r="CI73" s="135">
        <f t="shared" si="25"/>
        <v>0</v>
      </c>
      <c r="CJ73" s="136">
        <f t="shared" si="54"/>
        <v>0</v>
      </c>
      <c r="CK73" s="136">
        <f>IF($Y73-SUMIF($BK$10:CJ$10,CK$10,$BK73:CJ73)&lt;ROUNDDOWN(CG73*CI73*1/2,0),$Y73-SUMIF($BK$10:CJ$10,CK$10,$BK73:CJ73),ROUNDDOWN(CG73*CI73*1/2,0))</f>
        <v>0</v>
      </c>
      <c r="CL73" s="136">
        <f t="shared" si="27"/>
        <v>0</v>
      </c>
      <c r="CM73" s="138">
        <f t="shared" si="64"/>
        <v>0</v>
      </c>
      <c r="CN73" s="134"/>
      <c r="CO73" s="135">
        <f t="shared" si="28"/>
        <v>0</v>
      </c>
      <c r="CP73" s="136">
        <f t="shared" si="55"/>
        <v>0</v>
      </c>
      <c r="CQ73" s="136">
        <f>IF($Y73-SUMIF($BK$10:CP$10,CQ$10,$BK73:CP73)&lt;ROUNDDOWN(CM73*CO73*1/2,0),$Y73-SUMIF($BK$10:CP$10,CQ$10,$BK73:CP73),ROUNDDOWN(CM73*CO73*1/2,0))</f>
        <v>0</v>
      </c>
      <c r="CR73" s="136">
        <f t="shared" si="30"/>
        <v>0</v>
      </c>
      <c r="CS73" s="138">
        <f t="shared" si="65"/>
        <v>0</v>
      </c>
      <c r="CT73" s="134"/>
      <c r="CU73" s="135">
        <f t="shared" si="31"/>
        <v>0</v>
      </c>
      <c r="CV73" s="136">
        <f t="shared" si="56"/>
        <v>0</v>
      </c>
      <c r="CW73" s="136">
        <f>IF($Y73-SUMIF($BK$10:CV$10,CW$10,$BK73:CV73)&lt;ROUNDDOWN(CS73*CU73*1/2,0),$Y73-SUMIF($BK$10:CV$10,CW$10,$BK73:CV73),ROUNDDOWN(CS73*CU73*1/2,0))</f>
        <v>0</v>
      </c>
      <c r="CX73" s="136">
        <f t="shared" si="33"/>
        <v>0</v>
      </c>
      <c r="CY73" s="138">
        <f t="shared" si="66"/>
        <v>0</v>
      </c>
      <c r="CZ73" s="134"/>
      <c r="DA73" s="135">
        <f t="shared" si="34"/>
        <v>0</v>
      </c>
      <c r="DB73" s="136">
        <f t="shared" si="57"/>
        <v>0</v>
      </c>
      <c r="DC73" s="136">
        <f>IF($Y73-SUMIF($BK$10:DB$10,DC$10,$BK73:DB73)&lt;ROUNDDOWN(CY73*DA73*1/2,0),$Y73-SUMIF($BK$10:DB$10,DC$10,$BK73:DB73),ROUNDDOWN(CY73*DA73*1/2,0))</f>
        <v>0</v>
      </c>
      <c r="DD73" s="136">
        <f t="shared" si="36"/>
        <v>0</v>
      </c>
      <c r="DE73" s="138">
        <f t="shared" si="67"/>
        <v>0</v>
      </c>
      <c r="DF73" s="134"/>
      <c r="DG73" s="135">
        <f t="shared" si="37"/>
        <v>0</v>
      </c>
      <c r="DH73" s="136">
        <f t="shared" si="58"/>
        <v>0</v>
      </c>
      <c r="DI73" s="136">
        <f>IF($Y73-SUMIF($BK$10:DH$10,DI$10,$BK73:DH73)&lt;ROUNDDOWN(DE73*DG73*1/2,0),$Y73-SUMIF($BK$10:DH$10,DI$10,$BK73:DH73),ROUNDDOWN(DE73*DG73*1/2,0))</f>
        <v>0</v>
      </c>
      <c r="DJ73" s="136">
        <f t="shared" si="39"/>
        <v>0</v>
      </c>
      <c r="DK73" s="124">
        <f t="shared" si="52"/>
        <v>0</v>
      </c>
      <c r="DL73" s="124">
        <f t="shared" si="68"/>
        <v>0</v>
      </c>
      <c r="DM73" s="229">
        <f t="shared" si="46"/>
        <v>0</v>
      </c>
      <c r="DO73" s="102" t="str">
        <f t="shared" si="41"/>
        <v/>
      </c>
      <c r="DP73" s="88" t="str">
        <f t="shared" si="42"/>
        <v/>
      </c>
      <c r="DQ73" s="103" t="str">
        <f t="shared" si="53"/>
        <v/>
      </c>
    </row>
    <row r="74" spans="1:121" ht="26.25" hidden="1" customHeight="1" outlineLevel="1">
      <c r="A74" s="110">
        <v>63</v>
      </c>
      <c r="B74" s="186"/>
      <c r="C74" s="186"/>
      <c r="D74" s="186"/>
      <c r="E74" s="186"/>
      <c r="F74" s="186"/>
      <c r="G74" s="186"/>
      <c r="H74" s="186"/>
      <c r="I74" s="187"/>
      <c r="J74" s="187"/>
      <c r="K74" s="187"/>
      <c r="L74" s="187"/>
      <c r="M74" s="188"/>
      <c r="N74" s="189"/>
      <c r="O74" s="120"/>
      <c r="P74" s="120"/>
      <c r="Q74" s="121"/>
      <c r="R74" s="121"/>
      <c r="S74" s="261"/>
      <c r="T74" s="122"/>
      <c r="U74" s="120"/>
      <c r="V74" s="123"/>
      <c r="W74" s="124">
        <f t="shared" si="8"/>
        <v>0</v>
      </c>
      <c r="X74" s="125">
        <v>0</v>
      </c>
      <c r="Y74" s="126">
        <f t="shared" si="44"/>
        <v>0</v>
      </c>
      <c r="Z74" s="123"/>
      <c r="AA74" s="140"/>
      <c r="AB74" s="124">
        <f t="shared" si="45"/>
        <v>0</v>
      </c>
      <c r="AC74" s="128"/>
      <c r="AD74" s="129">
        <f t="shared" si="47"/>
        <v>0</v>
      </c>
      <c r="AE74" s="130">
        <f t="shared" si="48"/>
        <v>0</v>
      </c>
      <c r="AF74" s="131"/>
      <c r="AG74" s="131"/>
      <c r="AH74" s="131"/>
      <c r="AI74" s="131"/>
      <c r="AJ74" s="131"/>
      <c r="AK74" s="131"/>
      <c r="AL74" s="123"/>
      <c r="AM74" s="124" cm="1">
        <f t="array" ref="AM74">IFERROR(ROUND(_xlfn.IFS($U74="Ａ重油",AL74*1,$U74="灯油",AL74*0.939,$U74="ＬＰガス",AL74*1.299,$U74="ＬＮＧ",AL74*1.56),1),0)</f>
        <v>0</v>
      </c>
      <c r="AN74" s="123"/>
      <c r="AO74" s="124" cm="1">
        <f t="array" ref="AO74">IFERROR(ROUND(_xlfn.IFS($U74="Ａ重油",AN74*1,$U74="灯油",AN74*0.939,$U74="ＬＰガス",AN74*1.299,$U74="ＬＮＧ",AN74*1.56),1),0)</f>
        <v>0</v>
      </c>
      <c r="AP74" s="123"/>
      <c r="AQ74" s="123"/>
      <c r="AR74" s="132"/>
      <c r="AS74" s="181"/>
      <c r="AT74" s="233"/>
      <c r="AU74" s="234"/>
      <c r="AV74" s="235"/>
      <c r="AW74" s="235"/>
      <c r="AX74" s="236"/>
      <c r="AY74" s="233"/>
      <c r="AZ74" s="234"/>
      <c r="BA74" s="235"/>
      <c r="BB74" s="235"/>
      <c r="BC74" s="236"/>
      <c r="BD74" s="236"/>
      <c r="BE74" s="235"/>
      <c r="BF74" s="235"/>
      <c r="BG74" s="236"/>
      <c r="BH74" s="254"/>
      <c r="BI74" s="133">
        <f t="shared" si="59"/>
        <v>0</v>
      </c>
      <c r="BJ74" s="134"/>
      <c r="BK74" s="135">
        <f t="shared" si="12"/>
        <v>0</v>
      </c>
      <c r="BL74" s="136">
        <f t="shared" si="13"/>
        <v>0</v>
      </c>
      <c r="BM74" s="136">
        <f>IF($Y74-SUMIF($BK$10:BL$10,BM$10,$BK74:BL74)&lt;ROUNDDOWN(BI74*BK74*1/2,0),$Y74-SUMIF($BK$10:BL$10,BM$10,$BK74:BL74),ROUNDDOWN(BI74*BK74*1/2,0))</f>
        <v>0</v>
      </c>
      <c r="BN74" s="136">
        <f t="shared" si="14"/>
        <v>0</v>
      </c>
      <c r="BO74" s="137">
        <f t="shared" si="60"/>
        <v>0</v>
      </c>
      <c r="BP74" s="134"/>
      <c r="BQ74" s="135">
        <f t="shared" si="16"/>
        <v>0</v>
      </c>
      <c r="BR74" s="136">
        <f t="shared" si="49"/>
        <v>0</v>
      </c>
      <c r="BS74" s="136">
        <f>IF($Y74-SUMIF($BK$10:BR$10,BS$10,$BK74:BR74)&lt;ROUNDDOWN(BO74*BQ74*1/2,0),$Y74-SUMIF($BK$10:BR$10,BS$10,$BK74:BR74),ROUNDDOWN(BO74*BQ74*1/2,0))</f>
        <v>0</v>
      </c>
      <c r="BT74" s="136">
        <f t="shared" si="18"/>
        <v>0</v>
      </c>
      <c r="BU74" s="137">
        <f t="shared" si="61"/>
        <v>0</v>
      </c>
      <c r="BV74" s="134"/>
      <c r="BW74" s="135">
        <f t="shared" si="19"/>
        <v>0</v>
      </c>
      <c r="BX74" s="136">
        <f t="shared" si="50"/>
        <v>0</v>
      </c>
      <c r="BY74" s="136">
        <f>IF($Y74-SUMIF($BK$10:BX$10,BY$10,$BK74:BX74)&lt;ROUNDDOWN(BU74*BW74*1/2,0),$Y74-SUMIF($BK$10:BX$10,BY$10,$BK74:BX74),ROUNDDOWN(BU74*BW74*1/2,0))</f>
        <v>0</v>
      </c>
      <c r="BZ74" s="136">
        <f t="shared" si="21"/>
        <v>0</v>
      </c>
      <c r="CA74" s="137">
        <f t="shared" si="62"/>
        <v>0</v>
      </c>
      <c r="CB74" s="134"/>
      <c r="CC74" s="135">
        <f t="shared" si="22"/>
        <v>0</v>
      </c>
      <c r="CD74" s="136">
        <f t="shared" si="51"/>
        <v>0</v>
      </c>
      <c r="CE74" s="136">
        <f>IF($Y74-SUMIF($BK$10:CD$10,CE$10,$BK74:CD74)&lt;ROUNDDOWN(CA74*CC74*1/2,0),$Y74-SUMIF($BK$10:CD$10,CE$10,$BK74:CD74),ROUNDDOWN(CA74*CC74*1/2,0))</f>
        <v>0</v>
      </c>
      <c r="CF74" s="136">
        <f t="shared" si="24"/>
        <v>0</v>
      </c>
      <c r="CG74" s="137">
        <f t="shared" si="63"/>
        <v>0</v>
      </c>
      <c r="CH74" s="134"/>
      <c r="CI74" s="135">
        <f t="shared" si="25"/>
        <v>0</v>
      </c>
      <c r="CJ74" s="136">
        <f t="shared" si="54"/>
        <v>0</v>
      </c>
      <c r="CK74" s="136">
        <f>IF($Y74-SUMIF($BK$10:CJ$10,CK$10,$BK74:CJ74)&lt;ROUNDDOWN(CG74*CI74*1/2,0),$Y74-SUMIF($BK$10:CJ$10,CK$10,$BK74:CJ74),ROUNDDOWN(CG74*CI74*1/2,0))</f>
        <v>0</v>
      </c>
      <c r="CL74" s="136">
        <f t="shared" si="27"/>
        <v>0</v>
      </c>
      <c r="CM74" s="138">
        <f t="shared" si="64"/>
        <v>0</v>
      </c>
      <c r="CN74" s="134"/>
      <c r="CO74" s="135">
        <f t="shared" si="28"/>
        <v>0</v>
      </c>
      <c r="CP74" s="136">
        <f t="shared" si="55"/>
        <v>0</v>
      </c>
      <c r="CQ74" s="136">
        <f>IF($Y74-SUMIF($BK$10:CP$10,CQ$10,$BK74:CP74)&lt;ROUNDDOWN(CM74*CO74*1/2,0),$Y74-SUMIF($BK$10:CP$10,CQ$10,$BK74:CP74),ROUNDDOWN(CM74*CO74*1/2,0))</f>
        <v>0</v>
      </c>
      <c r="CR74" s="136">
        <f t="shared" si="30"/>
        <v>0</v>
      </c>
      <c r="CS74" s="138">
        <f t="shared" si="65"/>
        <v>0</v>
      </c>
      <c r="CT74" s="134"/>
      <c r="CU74" s="135">
        <f t="shared" si="31"/>
        <v>0</v>
      </c>
      <c r="CV74" s="136">
        <f t="shared" si="56"/>
        <v>0</v>
      </c>
      <c r="CW74" s="136">
        <f>IF($Y74-SUMIF($BK$10:CV$10,CW$10,$BK74:CV74)&lt;ROUNDDOWN(CS74*CU74*1/2,0),$Y74-SUMIF($BK$10:CV$10,CW$10,$BK74:CV74),ROUNDDOWN(CS74*CU74*1/2,0))</f>
        <v>0</v>
      </c>
      <c r="CX74" s="136">
        <f t="shared" si="33"/>
        <v>0</v>
      </c>
      <c r="CY74" s="138">
        <f t="shared" si="66"/>
        <v>0</v>
      </c>
      <c r="CZ74" s="134"/>
      <c r="DA74" s="135">
        <f t="shared" si="34"/>
        <v>0</v>
      </c>
      <c r="DB74" s="136">
        <f t="shared" si="57"/>
        <v>0</v>
      </c>
      <c r="DC74" s="136">
        <f>IF($Y74-SUMIF($BK$10:DB$10,DC$10,$BK74:DB74)&lt;ROUNDDOWN(CY74*DA74*1/2,0),$Y74-SUMIF($BK$10:DB$10,DC$10,$BK74:DB74),ROUNDDOWN(CY74*DA74*1/2,0))</f>
        <v>0</v>
      </c>
      <c r="DD74" s="136">
        <f t="shared" si="36"/>
        <v>0</v>
      </c>
      <c r="DE74" s="138">
        <f t="shared" si="67"/>
        <v>0</v>
      </c>
      <c r="DF74" s="134"/>
      <c r="DG74" s="135">
        <f t="shared" si="37"/>
        <v>0</v>
      </c>
      <c r="DH74" s="136">
        <f t="shared" si="58"/>
        <v>0</v>
      </c>
      <c r="DI74" s="136">
        <f>IF($Y74-SUMIF($BK$10:DH$10,DI$10,$BK74:DH74)&lt;ROUNDDOWN(DE74*DG74*1/2,0),$Y74-SUMIF($BK$10:DH$10,DI$10,$BK74:DH74),ROUNDDOWN(DE74*DG74*1/2,0))</f>
        <v>0</v>
      </c>
      <c r="DJ74" s="136">
        <f t="shared" si="39"/>
        <v>0</v>
      </c>
      <c r="DK74" s="124">
        <f t="shared" si="52"/>
        <v>0</v>
      </c>
      <c r="DL74" s="124">
        <f t="shared" si="68"/>
        <v>0</v>
      </c>
      <c r="DM74" s="229">
        <f t="shared" si="46"/>
        <v>0</v>
      </c>
      <c r="DO74" s="102" t="str">
        <f t="shared" si="41"/>
        <v/>
      </c>
      <c r="DP74" s="88" t="str">
        <f t="shared" si="42"/>
        <v/>
      </c>
      <c r="DQ74" s="103" t="str">
        <f t="shared" si="53"/>
        <v/>
      </c>
    </row>
    <row r="75" spans="1:121" ht="26.25" hidden="1" customHeight="1" outlineLevel="1">
      <c r="A75" s="110">
        <v>64</v>
      </c>
      <c r="B75" s="186"/>
      <c r="C75" s="186"/>
      <c r="D75" s="186"/>
      <c r="E75" s="186"/>
      <c r="F75" s="186"/>
      <c r="G75" s="186"/>
      <c r="H75" s="186"/>
      <c r="I75" s="187"/>
      <c r="J75" s="187"/>
      <c r="K75" s="187"/>
      <c r="L75" s="187"/>
      <c r="M75" s="188"/>
      <c r="N75" s="189"/>
      <c r="O75" s="120"/>
      <c r="P75" s="120"/>
      <c r="Q75" s="121"/>
      <c r="R75" s="121"/>
      <c r="S75" s="261"/>
      <c r="T75" s="122"/>
      <c r="U75" s="120"/>
      <c r="V75" s="123"/>
      <c r="W75" s="124">
        <f t="shared" si="8"/>
        <v>0</v>
      </c>
      <c r="X75" s="125">
        <v>0</v>
      </c>
      <c r="Y75" s="126">
        <f t="shared" si="44"/>
        <v>0</v>
      </c>
      <c r="Z75" s="123"/>
      <c r="AA75" s="140"/>
      <c r="AB75" s="124">
        <f t="shared" si="45"/>
        <v>0</v>
      </c>
      <c r="AC75" s="128"/>
      <c r="AD75" s="129">
        <f t="shared" si="47"/>
        <v>0</v>
      </c>
      <c r="AE75" s="130">
        <f t="shared" si="48"/>
        <v>0</v>
      </c>
      <c r="AF75" s="131"/>
      <c r="AG75" s="131"/>
      <c r="AH75" s="131"/>
      <c r="AI75" s="131"/>
      <c r="AJ75" s="131"/>
      <c r="AK75" s="131"/>
      <c r="AL75" s="123"/>
      <c r="AM75" s="124" cm="1">
        <f t="array" ref="AM75">IFERROR(ROUND(_xlfn.IFS($U75="Ａ重油",AL75*1,$U75="灯油",AL75*0.939,$U75="ＬＰガス",AL75*1.299,$U75="ＬＮＧ",AL75*1.56),1),0)</f>
        <v>0</v>
      </c>
      <c r="AN75" s="123"/>
      <c r="AO75" s="124" cm="1">
        <f t="array" ref="AO75">IFERROR(ROUND(_xlfn.IFS($U75="Ａ重油",AN75*1,$U75="灯油",AN75*0.939,$U75="ＬＰガス",AN75*1.299,$U75="ＬＮＧ",AN75*1.56),1),0)</f>
        <v>0</v>
      </c>
      <c r="AP75" s="123"/>
      <c r="AQ75" s="123"/>
      <c r="AR75" s="132"/>
      <c r="AS75" s="181"/>
      <c r="AT75" s="237"/>
      <c r="AU75" s="238"/>
      <c r="AV75" s="237"/>
      <c r="AW75" s="237"/>
      <c r="AX75" s="238"/>
      <c r="AY75" s="237"/>
      <c r="AZ75" s="238"/>
      <c r="BA75" s="237"/>
      <c r="BB75" s="237"/>
      <c r="BC75" s="238"/>
      <c r="BD75" s="238"/>
      <c r="BE75" s="237"/>
      <c r="BF75" s="237"/>
      <c r="BG75" s="238"/>
      <c r="BH75" s="254"/>
      <c r="BI75" s="133">
        <f t="shared" si="59"/>
        <v>0</v>
      </c>
      <c r="BJ75" s="134"/>
      <c r="BK75" s="135">
        <f t="shared" si="12"/>
        <v>0</v>
      </c>
      <c r="BL75" s="136">
        <f t="shared" si="13"/>
        <v>0</v>
      </c>
      <c r="BM75" s="136">
        <f>IF($Y75-SUMIF($BK$10:BL$10,BM$10,$BK75:BL75)&lt;ROUNDDOWN(BI75*BK75*1/2,0),$Y75-SUMIF($BK$10:BL$10,BM$10,$BK75:BL75),ROUNDDOWN(BI75*BK75*1/2,0))</f>
        <v>0</v>
      </c>
      <c r="BN75" s="136">
        <f t="shared" si="14"/>
        <v>0</v>
      </c>
      <c r="BO75" s="137">
        <f t="shared" si="60"/>
        <v>0</v>
      </c>
      <c r="BP75" s="134"/>
      <c r="BQ75" s="135">
        <f t="shared" si="16"/>
        <v>0</v>
      </c>
      <c r="BR75" s="136">
        <f t="shared" si="49"/>
        <v>0</v>
      </c>
      <c r="BS75" s="136">
        <f>IF($Y75-SUMIF($BK$10:BR$10,BS$10,$BK75:BR75)&lt;ROUNDDOWN(BO75*BQ75*1/2,0),$Y75-SUMIF($BK$10:BR$10,BS$10,$BK75:BR75),ROUNDDOWN(BO75*BQ75*1/2,0))</f>
        <v>0</v>
      </c>
      <c r="BT75" s="136">
        <f t="shared" si="18"/>
        <v>0</v>
      </c>
      <c r="BU75" s="137">
        <f t="shared" si="61"/>
        <v>0</v>
      </c>
      <c r="BV75" s="134"/>
      <c r="BW75" s="135">
        <f t="shared" si="19"/>
        <v>0</v>
      </c>
      <c r="BX75" s="136">
        <f t="shared" si="50"/>
        <v>0</v>
      </c>
      <c r="BY75" s="136">
        <f>IF($Y75-SUMIF($BK$10:BX$10,BY$10,$BK75:BX75)&lt;ROUNDDOWN(BU75*BW75*1/2,0),$Y75-SUMIF($BK$10:BX$10,BY$10,$BK75:BX75),ROUNDDOWN(BU75*BW75*1/2,0))</f>
        <v>0</v>
      </c>
      <c r="BZ75" s="136">
        <f t="shared" si="21"/>
        <v>0</v>
      </c>
      <c r="CA75" s="137">
        <f t="shared" si="62"/>
        <v>0</v>
      </c>
      <c r="CB75" s="134"/>
      <c r="CC75" s="135">
        <f t="shared" si="22"/>
        <v>0</v>
      </c>
      <c r="CD75" s="136">
        <f t="shared" si="51"/>
        <v>0</v>
      </c>
      <c r="CE75" s="136">
        <f>IF($Y75-SUMIF($BK$10:CD$10,CE$10,$BK75:CD75)&lt;ROUNDDOWN(CA75*CC75*1/2,0),$Y75-SUMIF($BK$10:CD$10,CE$10,$BK75:CD75),ROUNDDOWN(CA75*CC75*1/2,0))</f>
        <v>0</v>
      </c>
      <c r="CF75" s="136">
        <f t="shared" si="24"/>
        <v>0</v>
      </c>
      <c r="CG75" s="137">
        <f t="shared" si="63"/>
        <v>0</v>
      </c>
      <c r="CH75" s="134"/>
      <c r="CI75" s="135">
        <f t="shared" si="25"/>
        <v>0</v>
      </c>
      <c r="CJ75" s="136">
        <f t="shared" si="54"/>
        <v>0</v>
      </c>
      <c r="CK75" s="136">
        <f>IF($Y75-SUMIF($BK$10:CJ$10,CK$10,$BK75:CJ75)&lt;ROUNDDOWN(CG75*CI75*1/2,0),$Y75-SUMIF($BK$10:CJ$10,CK$10,$BK75:CJ75),ROUNDDOWN(CG75*CI75*1/2,0))</f>
        <v>0</v>
      </c>
      <c r="CL75" s="136">
        <f t="shared" si="27"/>
        <v>0</v>
      </c>
      <c r="CM75" s="138">
        <f t="shared" si="64"/>
        <v>0</v>
      </c>
      <c r="CN75" s="134"/>
      <c r="CO75" s="135">
        <f t="shared" si="28"/>
        <v>0</v>
      </c>
      <c r="CP75" s="136">
        <f t="shared" si="55"/>
        <v>0</v>
      </c>
      <c r="CQ75" s="136">
        <f>IF($Y75-SUMIF($BK$10:CP$10,CQ$10,$BK75:CP75)&lt;ROUNDDOWN(CM75*CO75*1/2,0),$Y75-SUMIF($BK$10:CP$10,CQ$10,$BK75:CP75),ROUNDDOWN(CM75*CO75*1/2,0))</f>
        <v>0</v>
      </c>
      <c r="CR75" s="136">
        <f t="shared" si="30"/>
        <v>0</v>
      </c>
      <c r="CS75" s="138">
        <f t="shared" si="65"/>
        <v>0</v>
      </c>
      <c r="CT75" s="134"/>
      <c r="CU75" s="135">
        <f t="shared" si="31"/>
        <v>0</v>
      </c>
      <c r="CV75" s="136">
        <f t="shared" si="56"/>
        <v>0</v>
      </c>
      <c r="CW75" s="136">
        <f>IF($Y75-SUMIF($BK$10:CV$10,CW$10,$BK75:CV75)&lt;ROUNDDOWN(CS75*CU75*1/2,0),$Y75-SUMIF($BK$10:CV$10,CW$10,$BK75:CV75),ROUNDDOWN(CS75*CU75*1/2,0))</f>
        <v>0</v>
      </c>
      <c r="CX75" s="136">
        <f t="shared" si="33"/>
        <v>0</v>
      </c>
      <c r="CY75" s="138">
        <f t="shared" si="66"/>
        <v>0</v>
      </c>
      <c r="CZ75" s="134"/>
      <c r="DA75" s="135">
        <f t="shared" si="34"/>
        <v>0</v>
      </c>
      <c r="DB75" s="136">
        <f t="shared" si="57"/>
        <v>0</v>
      </c>
      <c r="DC75" s="136">
        <f>IF($Y75-SUMIF($BK$10:DB$10,DC$10,$BK75:DB75)&lt;ROUNDDOWN(CY75*DA75*1/2,0),$Y75-SUMIF($BK$10:DB$10,DC$10,$BK75:DB75),ROUNDDOWN(CY75*DA75*1/2,0))</f>
        <v>0</v>
      </c>
      <c r="DD75" s="136">
        <f t="shared" si="36"/>
        <v>0</v>
      </c>
      <c r="DE75" s="138">
        <f t="shared" si="67"/>
        <v>0</v>
      </c>
      <c r="DF75" s="134"/>
      <c r="DG75" s="135">
        <f t="shared" si="37"/>
        <v>0</v>
      </c>
      <c r="DH75" s="136">
        <f t="shared" si="58"/>
        <v>0</v>
      </c>
      <c r="DI75" s="136">
        <f>IF($Y75-SUMIF($BK$10:DH$10,DI$10,$BK75:DH75)&lt;ROUNDDOWN(DE75*DG75*1/2,0),$Y75-SUMIF($BK$10:DH$10,DI$10,$BK75:DH75),ROUNDDOWN(DE75*DG75*1/2,0))</f>
        <v>0</v>
      </c>
      <c r="DJ75" s="136">
        <f t="shared" si="39"/>
        <v>0</v>
      </c>
      <c r="DK75" s="124">
        <f t="shared" si="52"/>
        <v>0</v>
      </c>
      <c r="DL75" s="124">
        <f t="shared" si="68"/>
        <v>0</v>
      </c>
      <c r="DM75" s="229">
        <f t="shared" si="46"/>
        <v>0</v>
      </c>
      <c r="DO75" s="102" t="str">
        <f t="shared" si="41"/>
        <v/>
      </c>
      <c r="DP75" s="88" t="str">
        <f t="shared" si="42"/>
        <v/>
      </c>
      <c r="DQ75" s="103" t="str">
        <f t="shared" si="53"/>
        <v/>
      </c>
    </row>
    <row r="76" spans="1:121" ht="26.25" hidden="1" customHeight="1" outlineLevel="1">
      <c r="A76" s="110">
        <v>65</v>
      </c>
      <c r="B76" s="186"/>
      <c r="C76" s="186"/>
      <c r="D76" s="186"/>
      <c r="E76" s="186"/>
      <c r="F76" s="186"/>
      <c r="G76" s="186"/>
      <c r="H76" s="186"/>
      <c r="I76" s="187"/>
      <c r="J76" s="187"/>
      <c r="K76" s="187"/>
      <c r="L76" s="187"/>
      <c r="M76" s="188"/>
      <c r="N76" s="189"/>
      <c r="O76" s="120"/>
      <c r="P76" s="120"/>
      <c r="Q76" s="121"/>
      <c r="R76" s="121"/>
      <c r="S76" s="261"/>
      <c r="T76" s="122"/>
      <c r="U76" s="120"/>
      <c r="V76" s="123"/>
      <c r="W76" s="124">
        <f t="shared" si="8"/>
        <v>0</v>
      </c>
      <c r="X76" s="125">
        <v>0</v>
      </c>
      <c r="Y76" s="126">
        <f t="shared" si="44"/>
        <v>0</v>
      </c>
      <c r="Z76" s="123"/>
      <c r="AA76" s="140"/>
      <c r="AB76" s="124">
        <f t="shared" si="45"/>
        <v>0</v>
      </c>
      <c r="AC76" s="128"/>
      <c r="AD76" s="129">
        <f t="shared" si="47"/>
        <v>0</v>
      </c>
      <c r="AE76" s="130">
        <f t="shared" si="48"/>
        <v>0</v>
      </c>
      <c r="AF76" s="131"/>
      <c r="AG76" s="131"/>
      <c r="AH76" s="131"/>
      <c r="AI76" s="131"/>
      <c r="AJ76" s="131"/>
      <c r="AK76" s="131"/>
      <c r="AL76" s="123"/>
      <c r="AM76" s="124" cm="1">
        <f t="array" ref="AM76">IFERROR(ROUND(_xlfn.IFS($U76="Ａ重油",AL76*1,$U76="灯油",AL76*0.939,$U76="ＬＰガス",AL76*1.299,$U76="ＬＮＧ",AL76*1.56),1),0)</f>
        <v>0</v>
      </c>
      <c r="AN76" s="123"/>
      <c r="AO76" s="124" cm="1">
        <f t="array" ref="AO76">IFERROR(ROUND(_xlfn.IFS($U76="Ａ重油",AN76*1,$U76="灯油",AN76*0.939,$U76="ＬＰガス",AN76*1.299,$U76="ＬＮＧ",AN76*1.56),1),0)</f>
        <v>0</v>
      </c>
      <c r="AP76" s="123"/>
      <c r="AQ76" s="123"/>
      <c r="AR76" s="132"/>
      <c r="AS76" s="181"/>
      <c r="AT76" s="233"/>
      <c r="AU76" s="234"/>
      <c r="AV76" s="235"/>
      <c r="AW76" s="235"/>
      <c r="AX76" s="236"/>
      <c r="AY76" s="233"/>
      <c r="AZ76" s="234"/>
      <c r="BA76" s="235"/>
      <c r="BB76" s="235"/>
      <c r="BC76" s="236"/>
      <c r="BD76" s="236"/>
      <c r="BE76" s="235"/>
      <c r="BF76" s="235"/>
      <c r="BG76" s="236"/>
      <c r="BH76" s="254"/>
      <c r="BI76" s="133">
        <f t="shared" ref="BI76:BI91" si="69">IFERROR(VLOOKUP($U76,$BL$4:$BM$7,2,0),0)</f>
        <v>0</v>
      </c>
      <c r="BJ76" s="134"/>
      <c r="BK76" s="135">
        <f t="shared" si="12"/>
        <v>0</v>
      </c>
      <c r="BL76" s="136">
        <f t="shared" si="13"/>
        <v>0</v>
      </c>
      <c r="BM76" s="136">
        <f>IF($Y76-SUMIF($BK$10:BL$10,BM$10,$BK76:BL76)&lt;ROUNDDOWN(BI76*BK76*1/2,0),$Y76-SUMIF($BK$10:BL$10,BM$10,$BK76:BL76),ROUNDDOWN(BI76*BK76*1/2,0))</f>
        <v>0</v>
      </c>
      <c r="BN76" s="136">
        <f t="shared" si="14"/>
        <v>0</v>
      </c>
      <c r="BO76" s="137">
        <f t="shared" ref="BO76:BO91" si="70">IFERROR(VLOOKUP($U76,$BR$4:$BS$7,2,0),0)</f>
        <v>0</v>
      </c>
      <c r="BP76" s="134"/>
      <c r="BQ76" s="135">
        <f t="shared" si="16"/>
        <v>0</v>
      </c>
      <c r="BR76" s="136">
        <f t="shared" si="49"/>
        <v>0</v>
      </c>
      <c r="BS76" s="136">
        <f>IF($Y76-SUMIF($BK$10:BR$10,BS$10,$BK76:BR76)&lt;ROUNDDOWN(BO76*BQ76*1/2,0),$Y76-SUMIF($BK$10:BR$10,BS$10,$BK76:BR76),ROUNDDOWN(BO76*BQ76*1/2,0))</f>
        <v>0</v>
      </c>
      <c r="BT76" s="136">
        <f t="shared" si="18"/>
        <v>0</v>
      </c>
      <c r="BU76" s="137">
        <f t="shared" ref="BU76:BU91" si="71">IFERROR(VLOOKUP($U76,$BX$4:$BY$7,2,0),0)</f>
        <v>0</v>
      </c>
      <c r="BV76" s="134"/>
      <c r="BW76" s="135">
        <f t="shared" si="19"/>
        <v>0</v>
      </c>
      <c r="BX76" s="136">
        <f t="shared" si="50"/>
        <v>0</v>
      </c>
      <c r="BY76" s="136">
        <f>IF($Y76-SUMIF($BK$10:BX$10,BY$10,$BK76:BX76)&lt;ROUNDDOWN(BU76*BW76*1/2,0),$Y76-SUMIF($BK$10:BX$10,BY$10,$BK76:BX76),ROUNDDOWN(BU76*BW76*1/2,0))</f>
        <v>0</v>
      </c>
      <c r="BZ76" s="136">
        <f t="shared" si="21"/>
        <v>0</v>
      </c>
      <c r="CA76" s="137">
        <f t="shared" ref="CA76:CA91" si="72">IFERROR(VLOOKUP($U76,$CD$4:$CE$7,2,0),0)</f>
        <v>0</v>
      </c>
      <c r="CB76" s="134"/>
      <c r="CC76" s="135">
        <f t="shared" si="22"/>
        <v>0</v>
      </c>
      <c r="CD76" s="136">
        <f t="shared" si="51"/>
        <v>0</v>
      </c>
      <c r="CE76" s="136">
        <f>IF($Y76-SUMIF($BK$10:CD$10,CE$10,$BK76:CD76)&lt;ROUNDDOWN(CA76*CC76*1/2,0),$Y76-SUMIF($BK$10:CD$10,CE$10,$BK76:CD76),ROUNDDOWN(CA76*CC76*1/2,0))</f>
        <v>0</v>
      </c>
      <c r="CF76" s="136">
        <f t="shared" si="24"/>
        <v>0</v>
      </c>
      <c r="CG76" s="137">
        <f t="shared" ref="CG76:CG91" si="73">IFERROR(VLOOKUP($U76,$CJ$4:$CL$7,2,0),0)</f>
        <v>0</v>
      </c>
      <c r="CH76" s="134"/>
      <c r="CI76" s="135">
        <f t="shared" si="25"/>
        <v>0</v>
      </c>
      <c r="CJ76" s="136">
        <f t="shared" si="54"/>
        <v>0</v>
      </c>
      <c r="CK76" s="136">
        <f>IF($Y76-SUMIF($BK$10:CJ$10,CK$10,$BK76:CJ76)&lt;ROUNDDOWN(CG76*CI76*1/2,0),$Y76-SUMIF($BK$10:CJ$10,CK$10,$BK76:CJ76),ROUNDDOWN(CG76*CI76*1/2,0))</f>
        <v>0</v>
      </c>
      <c r="CL76" s="136">
        <f t="shared" si="27"/>
        <v>0</v>
      </c>
      <c r="CM76" s="138">
        <f t="shared" ref="CM76:CM91" si="74">IFERROR(VLOOKUP($U76,$CP$4:$CR$7,2,0),0)</f>
        <v>0</v>
      </c>
      <c r="CN76" s="134"/>
      <c r="CO76" s="135">
        <f t="shared" si="28"/>
        <v>0</v>
      </c>
      <c r="CP76" s="136">
        <f t="shared" si="55"/>
        <v>0</v>
      </c>
      <c r="CQ76" s="136">
        <f>IF($Y76-SUMIF($BK$10:CP$10,CQ$10,$BK76:CP76)&lt;ROUNDDOWN(CM76*CO76*1/2,0),$Y76-SUMIF($BK$10:CP$10,CQ$10,$BK76:CP76),ROUNDDOWN(CM76*CO76*1/2,0))</f>
        <v>0</v>
      </c>
      <c r="CR76" s="136">
        <f t="shared" si="30"/>
        <v>0</v>
      </c>
      <c r="CS76" s="138">
        <f t="shared" ref="CS76:CS91" si="75">IFERROR(VLOOKUP($U76,$CV$4:$CX$7,2,0),0)</f>
        <v>0</v>
      </c>
      <c r="CT76" s="134"/>
      <c r="CU76" s="135">
        <f t="shared" si="31"/>
        <v>0</v>
      </c>
      <c r="CV76" s="136">
        <f t="shared" si="56"/>
        <v>0</v>
      </c>
      <c r="CW76" s="136">
        <f>IF($Y76-SUMIF($BK$10:CV$10,CW$10,$BK76:CV76)&lt;ROUNDDOWN(CS76*CU76*1/2,0),$Y76-SUMIF($BK$10:CV$10,CW$10,$BK76:CV76),ROUNDDOWN(CS76*CU76*1/2,0))</f>
        <v>0</v>
      </c>
      <c r="CX76" s="136">
        <f t="shared" si="33"/>
        <v>0</v>
      </c>
      <c r="CY76" s="138">
        <f t="shared" ref="CY76:CY91" si="76">IFERROR(VLOOKUP($U76,$DB$4:$DD$7,2,0),0)</f>
        <v>0</v>
      </c>
      <c r="CZ76" s="134"/>
      <c r="DA76" s="135">
        <f t="shared" si="34"/>
        <v>0</v>
      </c>
      <c r="DB76" s="136">
        <f t="shared" si="57"/>
        <v>0</v>
      </c>
      <c r="DC76" s="136">
        <f>IF($Y76-SUMIF($BK$10:DB$10,DC$10,$BK76:DB76)&lt;ROUNDDOWN(CY76*DA76*1/2,0),$Y76-SUMIF($BK$10:DB$10,DC$10,$BK76:DB76),ROUNDDOWN(CY76*DA76*1/2,0))</f>
        <v>0</v>
      </c>
      <c r="DD76" s="136">
        <f t="shared" si="36"/>
        <v>0</v>
      </c>
      <c r="DE76" s="138">
        <f t="shared" ref="DE76:DE91" si="77">IFERROR(VLOOKUP($U76,$DH$4:$DJ$7,2,0),0)</f>
        <v>0</v>
      </c>
      <c r="DF76" s="134"/>
      <c r="DG76" s="135">
        <f t="shared" si="37"/>
        <v>0</v>
      </c>
      <c r="DH76" s="136">
        <f t="shared" si="58"/>
        <v>0</v>
      </c>
      <c r="DI76" s="136">
        <f>IF($Y76-SUMIF($BK$10:DH$10,DI$10,$BK76:DH76)&lt;ROUNDDOWN(DE76*DG76*1/2,0),$Y76-SUMIF($BK$10:DH$10,DI$10,$BK76:DH76),ROUNDDOWN(DE76*DG76*1/2,0))</f>
        <v>0</v>
      </c>
      <c r="DJ76" s="136">
        <f t="shared" si="39"/>
        <v>0</v>
      </c>
      <c r="DK76" s="124">
        <f t="shared" si="52"/>
        <v>0</v>
      </c>
      <c r="DL76" s="124">
        <f t="shared" ref="DL76:DL91" si="78">IF(IF($AC76="",$Z76,$W76)-$DK76&lt;0,0,IF($AC76="",$Z76,$W76)-$DK76)</f>
        <v>0</v>
      </c>
      <c r="DM76" s="229">
        <f t="shared" si="46"/>
        <v>0</v>
      </c>
      <c r="DO76" s="102" t="str">
        <f t="shared" si="41"/>
        <v/>
      </c>
      <c r="DP76" s="88" t="str">
        <f t="shared" si="42"/>
        <v/>
      </c>
      <c r="DQ76" s="103" t="str">
        <f t="shared" si="53"/>
        <v/>
      </c>
    </row>
    <row r="77" spans="1:121" ht="26.25" hidden="1" customHeight="1" outlineLevel="1">
      <c r="A77" s="110">
        <v>66</v>
      </c>
      <c r="B77" s="186"/>
      <c r="C77" s="186"/>
      <c r="D77" s="186"/>
      <c r="E77" s="186"/>
      <c r="F77" s="186"/>
      <c r="G77" s="186"/>
      <c r="H77" s="186"/>
      <c r="I77" s="187"/>
      <c r="J77" s="187"/>
      <c r="K77" s="187"/>
      <c r="L77" s="187"/>
      <c r="M77" s="188"/>
      <c r="N77" s="189"/>
      <c r="O77" s="120"/>
      <c r="P77" s="120"/>
      <c r="Q77" s="121"/>
      <c r="R77" s="121"/>
      <c r="S77" s="261"/>
      <c r="T77" s="122"/>
      <c r="U77" s="120"/>
      <c r="V77" s="123"/>
      <c r="W77" s="124">
        <f t="shared" ref="W77:W91" si="79">IFERROR(ROUNDDOWN(VLOOKUP($T77,$T$107:$X$111,MATCH($U77,$T$107:$X$107,0),FALSE)*$V77/2,-2),0)</f>
        <v>0</v>
      </c>
      <c r="X77" s="125">
        <v>0</v>
      </c>
      <c r="Y77" s="126">
        <f t="shared" si="44"/>
        <v>0</v>
      </c>
      <c r="Z77" s="123"/>
      <c r="AA77" s="140"/>
      <c r="AB77" s="124">
        <f t="shared" si="45"/>
        <v>0</v>
      </c>
      <c r="AC77" s="128"/>
      <c r="AD77" s="129">
        <f t="shared" si="47"/>
        <v>0</v>
      </c>
      <c r="AE77" s="130">
        <f t="shared" si="48"/>
        <v>0</v>
      </c>
      <c r="AF77" s="131"/>
      <c r="AG77" s="131"/>
      <c r="AH77" s="131"/>
      <c r="AI77" s="131"/>
      <c r="AJ77" s="131"/>
      <c r="AK77" s="131"/>
      <c r="AL77" s="123"/>
      <c r="AM77" s="124" cm="1">
        <f t="array" ref="AM77">IFERROR(ROUND(_xlfn.IFS($U77="Ａ重油",AL77*1,$U77="灯油",AL77*0.939,$U77="ＬＰガス",AL77*1.299,$U77="ＬＮＧ",AL77*1.56),1),0)</f>
        <v>0</v>
      </c>
      <c r="AN77" s="123"/>
      <c r="AO77" s="124" cm="1">
        <f t="array" ref="AO77">IFERROR(ROUND(_xlfn.IFS($U77="Ａ重油",AN77*1,$U77="灯油",AN77*0.939,$U77="ＬＰガス",AN77*1.299,$U77="ＬＮＧ",AN77*1.56),1),0)</f>
        <v>0</v>
      </c>
      <c r="AP77" s="123"/>
      <c r="AQ77" s="123"/>
      <c r="AR77" s="132"/>
      <c r="AS77" s="181"/>
      <c r="AT77" s="237"/>
      <c r="AU77" s="238"/>
      <c r="AV77" s="237"/>
      <c r="AW77" s="237"/>
      <c r="AX77" s="238"/>
      <c r="AY77" s="237"/>
      <c r="AZ77" s="238"/>
      <c r="BA77" s="237"/>
      <c r="BB77" s="237"/>
      <c r="BC77" s="238"/>
      <c r="BD77" s="238"/>
      <c r="BE77" s="237"/>
      <c r="BF77" s="237"/>
      <c r="BG77" s="238"/>
      <c r="BH77" s="254"/>
      <c r="BI77" s="133">
        <f t="shared" si="69"/>
        <v>0</v>
      </c>
      <c r="BJ77" s="134"/>
      <c r="BK77" s="135">
        <f t="shared" ref="BK77:BK91" si="80">IF(LEN(BJ77)&gt;0,(BJ77*VLOOKUP($U77,BL$4:BN$7,3,0)),0)</f>
        <v>0</v>
      </c>
      <c r="BL77" s="136">
        <f t="shared" ref="BL77:BL91" si="81">SUM(BM77:BN77)</f>
        <v>0</v>
      </c>
      <c r="BM77" s="136">
        <f>IF($Y77-SUMIF($BK$10:BL$10,BM$10,$BK77:BL77)&lt;ROUNDDOWN(BI77*BK77*1/2,0),$Y77-SUMIF($BK$10:BL$10,BM$10,$BK77:BL77),ROUNDDOWN(BI77*BK77*1/2,0))</f>
        <v>0</v>
      </c>
      <c r="BN77" s="136">
        <f t="shared" ref="BN77:BN91" si="82">BM77</f>
        <v>0</v>
      </c>
      <c r="BO77" s="137">
        <f t="shared" si="70"/>
        <v>0</v>
      </c>
      <c r="BP77" s="134"/>
      <c r="BQ77" s="135">
        <f t="shared" ref="BQ77:BQ91" si="83">IF(LEN(BP77)&gt;0,(BP77*VLOOKUP($U77,BR$4:BT$7,3,0)),0)</f>
        <v>0</v>
      </c>
      <c r="BR77" s="136">
        <f t="shared" si="49"/>
        <v>0</v>
      </c>
      <c r="BS77" s="136">
        <f>IF($Y77-SUMIF($BK$10:BR$10,BS$10,$BK77:BR77)&lt;ROUNDDOWN(BO77*BQ77*1/2,0),$Y77-SUMIF($BK$10:BR$10,BS$10,$BK77:BR77),ROUNDDOWN(BO77*BQ77*1/2,0))</f>
        <v>0</v>
      </c>
      <c r="BT77" s="136">
        <f t="shared" si="18"/>
        <v>0</v>
      </c>
      <c r="BU77" s="137">
        <f t="shared" si="71"/>
        <v>0</v>
      </c>
      <c r="BV77" s="134"/>
      <c r="BW77" s="135">
        <f t="shared" ref="BW77:BW91" si="84">IF(LEN(BV77)&gt;0,(BV77*VLOOKUP($U77,BX$4:BZ$7,3,0)),0)</f>
        <v>0</v>
      </c>
      <c r="BX77" s="136">
        <f t="shared" si="50"/>
        <v>0</v>
      </c>
      <c r="BY77" s="136">
        <f>IF($Y77-SUMIF($BK$10:BX$10,BY$10,$BK77:BX77)&lt;ROUNDDOWN(BU77*BW77*1/2,0),$Y77-SUMIF($BK$10:BX$10,BY$10,$BK77:BX77),ROUNDDOWN(BU77*BW77*1/2,0))</f>
        <v>0</v>
      </c>
      <c r="BZ77" s="136">
        <f t="shared" si="21"/>
        <v>0</v>
      </c>
      <c r="CA77" s="137">
        <f t="shared" si="72"/>
        <v>0</v>
      </c>
      <c r="CB77" s="134"/>
      <c r="CC77" s="135">
        <f t="shared" ref="CC77:CC91" si="85">IF(LEN(CB77)&gt;0,(CB77*VLOOKUP($U77,CD$4:CF$7,3,0)),0)</f>
        <v>0</v>
      </c>
      <c r="CD77" s="136">
        <f t="shared" si="51"/>
        <v>0</v>
      </c>
      <c r="CE77" s="136">
        <f>IF($Y77-SUMIF($BK$10:CD$10,CE$10,$BK77:CD77)&lt;ROUNDDOWN(CA77*CC77*1/2,0),$Y77-SUMIF($BK$10:CD$10,CE$10,$BK77:CD77),ROUNDDOWN(CA77*CC77*1/2,0))</f>
        <v>0</v>
      </c>
      <c r="CF77" s="136">
        <f t="shared" si="24"/>
        <v>0</v>
      </c>
      <c r="CG77" s="137">
        <f t="shared" si="73"/>
        <v>0</v>
      </c>
      <c r="CH77" s="134"/>
      <c r="CI77" s="135">
        <f t="shared" ref="CI77:CI91" si="86">IF(LEN(CH77)&gt;0,(CH77*VLOOKUP($U77,CJ$4:CL$7,3,0)),0)</f>
        <v>0</v>
      </c>
      <c r="CJ77" s="136">
        <f t="shared" si="54"/>
        <v>0</v>
      </c>
      <c r="CK77" s="136">
        <f>IF($Y77-SUMIF($BK$10:CJ$10,CK$10,$BK77:CJ77)&lt;ROUNDDOWN(CG77*CI77*1/2,0),$Y77-SUMIF($BK$10:CJ$10,CK$10,$BK77:CJ77),ROUNDDOWN(CG77*CI77*1/2,0))</f>
        <v>0</v>
      </c>
      <c r="CL77" s="136">
        <f t="shared" si="27"/>
        <v>0</v>
      </c>
      <c r="CM77" s="138">
        <f t="shared" si="74"/>
        <v>0</v>
      </c>
      <c r="CN77" s="134"/>
      <c r="CO77" s="135">
        <f t="shared" ref="CO77:CO91" si="87">IF(LEN(CN77)&gt;0,(CN77*VLOOKUP($U77,CP$4:CR$7,3,0)),0)</f>
        <v>0</v>
      </c>
      <c r="CP77" s="136">
        <f t="shared" si="55"/>
        <v>0</v>
      </c>
      <c r="CQ77" s="136">
        <f>IF($Y77-SUMIF($BK$10:CP$10,CQ$10,$BK77:CP77)&lt;ROUNDDOWN(CM77*CO77*1/2,0),$Y77-SUMIF($BK$10:CP$10,CQ$10,$BK77:CP77),ROUNDDOWN(CM77*CO77*1/2,0))</f>
        <v>0</v>
      </c>
      <c r="CR77" s="136">
        <f t="shared" si="30"/>
        <v>0</v>
      </c>
      <c r="CS77" s="138">
        <f t="shared" si="75"/>
        <v>0</v>
      </c>
      <c r="CT77" s="134"/>
      <c r="CU77" s="135">
        <f t="shared" ref="CU77:CU91" si="88">IF(LEN(CT77)&gt;0,(CT77*VLOOKUP($U77,CV$4:CW$7,3,0)),0)</f>
        <v>0</v>
      </c>
      <c r="CV77" s="136">
        <f t="shared" si="56"/>
        <v>0</v>
      </c>
      <c r="CW77" s="136">
        <f>IF($Y77-SUMIF($BK$10:CV$10,CW$10,$BK77:CV77)&lt;ROUNDDOWN(CS77*CU77*1/2,0),$Y77-SUMIF($BK$10:CV$10,CW$10,$BK77:CV77),ROUNDDOWN(CS77*CU77*1/2,0))</f>
        <v>0</v>
      </c>
      <c r="CX77" s="136">
        <f t="shared" si="33"/>
        <v>0</v>
      </c>
      <c r="CY77" s="138">
        <f t="shared" si="76"/>
        <v>0</v>
      </c>
      <c r="CZ77" s="134"/>
      <c r="DA77" s="135">
        <f t="shared" ref="DA77:DA91" si="89">IF(LEN(CZ77)&gt;0,(CZ77*VLOOKUP($U77,DB$4:DD$7,3,0)),0)</f>
        <v>0</v>
      </c>
      <c r="DB77" s="136">
        <f t="shared" si="57"/>
        <v>0</v>
      </c>
      <c r="DC77" s="136">
        <f>IF($Y77-SUMIF($BK$10:DB$10,DC$10,$BK77:DB77)&lt;ROUNDDOWN(CY77*DA77*1/2,0),$Y77-SUMIF($BK$10:DB$10,DC$10,$BK77:DB77),ROUNDDOWN(CY77*DA77*1/2,0))</f>
        <v>0</v>
      </c>
      <c r="DD77" s="136">
        <f t="shared" si="36"/>
        <v>0</v>
      </c>
      <c r="DE77" s="138">
        <f t="shared" si="77"/>
        <v>0</v>
      </c>
      <c r="DF77" s="134"/>
      <c r="DG77" s="135">
        <f t="shared" ref="DG77:DG91" si="90">IF(LEN(DF77)&gt;0,(DF77*VLOOKUP($U77,DH$4:DJ$7,3,0)),0)</f>
        <v>0</v>
      </c>
      <c r="DH77" s="136">
        <f t="shared" si="58"/>
        <v>0</v>
      </c>
      <c r="DI77" s="136">
        <f>IF($Y77-SUMIF($BK$10:DH$10,DI$10,$BK77:DH77)&lt;ROUNDDOWN(DE77*DG77*1/2,0),$Y77-SUMIF($BK$10:DH$10,DI$10,$BK77:DH77),ROUNDDOWN(DE77*DG77*1/2,0))</f>
        <v>0</v>
      </c>
      <c r="DJ77" s="136">
        <f t="shared" si="39"/>
        <v>0</v>
      </c>
      <c r="DK77" s="124">
        <f t="shared" si="52"/>
        <v>0</v>
      </c>
      <c r="DL77" s="124">
        <f t="shared" si="78"/>
        <v>0</v>
      </c>
      <c r="DM77" s="229">
        <f t="shared" si="46"/>
        <v>0</v>
      </c>
      <c r="DO77" s="102" t="str">
        <f t="shared" si="41"/>
        <v/>
      </c>
      <c r="DP77" s="88" t="str">
        <f t="shared" ref="DP77:DP92" si="91">IFERROR(IF(AND($Z77&lt;=$Y77,$Z77&gt;=$Y77/2),"","XXX"),"")</f>
        <v/>
      </c>
      <c r="DQ77" s="103" t="str">
        <f t="shared" si="53"/>
        <v/>
      </c>
    </row>
    <row r="78" spans="1:121" ht="26.25" hidden="1" customHeight="1" outlineLevel="1">
      <c r="A78" s="110">
        <v>67</v>
      </c>
      <c r="B78" s="186"/>
      <c r="C78" s="186"/>
      <c r="D78" s="186"/>
      <c r="E78" s="186"/>
      <c r="F78" s="186"/>
      <c r="G78" s="186"/>
      <c r="H78" s="186"/>
      <c r="I78" s="187"/>
      <c r="J78" s="187"/>
      <c r="K78" s="187"/>
      <c r="L78" s="187"/>
      <c r="M78" s="188"/>
      <c r="N78" s="189"/>
      <c r="O78" s="120"/>
      <c r="P78" s="120"/>
      <c r="Q78" s="121"/>
      <c r="R78" s="121"/>
      <c r="S78" s="261"/>
      <c r="T78" s="122"/>
      <c r="U78" s="120"/>
      <c r="V78" s="123"/>
      <c r="W78" s="124">
        <f t="shared" si="79"/>
        <v>0</v>
      </c>
      <c r="X78" s="125">
        <v>0</v>
      </c>
      <c r="Y78" s="126">
        <f t="shared" si="44"/>
        <v>0</v>
      </c>
      <c r="Z78" s="123"/>
      <c r="AA78" s="140"/>
      <c r="AB78" s="124">
        <f t="shared" si="45"/>
        <v>0</v>
      </c>
      <c r="AC78" s="128"/>
      <c r="AD78" s="129">
        <f t="shared" si="47"/>
        <v>0</v>
      </c>
      <c r="AE78" s="130">
        <f t="shared" si="48"/>
        <v>0</v>
      </c>
      <c r="AF78" s="131"/>
      <c r="AG78" s="131"/>
      <c r="AH78" s="131"/>
      <c r="AI78" s="131"/>
      <c r="AJ78" s="131"/>
      <c r="AK78" s="131"/>
      <c r="AL78" s="123"/>
      <c r="AM78" s="124" cm="1">
        <f t="array" ref="AM78">IFERROR(ROUND(_xlfn.IFS($U78="Ａ重油",AL78*1,$U78="灯油",AL78*0.939,$U78="ＬＰガス",AL78*1.299,$U78="ＬＮＧ",AL78*1.56),1),0)</f>
        <v>0</v>
      </c>
      <c r="AN78" s="123"/>
      <c r="AO78" s="124" cm="1">
        <f t="array" ref="AO78">IFERROR(ROUND(_xlfn.IFS($U78="Ａ重油",AN78*1,$U78="灯油",AN78*0.939,$U78="ＬＰガス",AN78*1.299,$U78="ＬＮＧ",AN78*1.56),1),0)</f>
        <v>0</v>
      </c>
      <c r="AP78" s="123"/>
      <c r="AQ78" s="123"/>
      <c r="AR78" s="132"/>
      <c r="AS78" s="181"/>
      <c r="AT78" s="233"/>
      <c r="AU78" s="234"/>
      <c r="AV78" s="235"/>
      <c r="AW78" s="235"/>
      <c r="AX78" s="236"/>
      <c r="AY78" s="233"/>
      <c r="AZ78" s="234"/>
      <c r="BA78" s="235"/>
      <c r="BB78" s="235"/>
      <c r="BC78" s="236"/>
      <c r="BD78" s="236"/>
      <c r="BE78" s="235"/>
      <c r="BF78" s="235"/>
      <c r="BG78" s="236"/>
      <c r="BH78" s="254"/>
      <c r="BI78" s="133">
        <f t="shared" si="69"/>
        <v>0</v>
      </c>
      <c r="BJ78" s="134"/>
      <c r="BK78" s="135">
        <f t="shared" si="80"/>
        <v>0</v>
      </c>
      <c r="BL78" s="136">
        <f t="shared" si="81"/>
        <v>0</v>
      </c>
      <c r="BM78" s="136">
        <f>IF($Y78-SUMIF($BK$10:BL$10,BM$10,$BK78:BL78)&lt;ROUNDDOWN(BI78*BK78*1/2,0),$Y78-SUMIF($BK$10:BL$10,BM$10,$BK78:BL78),ROUNDDOWN(BI78*BK78*1/2,0))</f>
        <v>0</v>
      </c>
      <c r="BN78" s="136">
        <f t="shared" si="82"/>
        <v>0</v>
      </c>
      <c r="BO78" s="137">
        <f t="shared" si="70"/>
        <v>0</v>
      </c>
      <c r="BP78" s="134"/>
      <c r="BQ78" s="135">
        <f t="shared" si="83"/>
        <v>0</v>
      </c>
      <c r="BR78" s="136">
        <f t="shared" si="49"/>
        <v>0</v>
      </c>
      <c r="BS78" s="136">
        <f>IF($Y78-SUMIF($BK$10:BR$10,BS$10,$BK78:BR78)&lt;ROUNDDOWN(BO78*BQ78*1/2,0),$Y78-SUMIF($BK$10:BR$10,BS$10,$BK78:BR78),ROUNDDOWN(BO78*BQ78*1/2,0))</f>
        <v>0</v>
      </c>
      <c r="BT78" s="136">
        <f t="shared" si="18"/>
        <v>0</v>
      </c>
      <c r="BU78" s="137">
        <f t="shared" si="71"/>
        <v>0</v>
      </c>
      <c r="BV78" s="134"/>
      <c r="BW78" s="135">
        <f t="shared" si="84"/>
        <v>0</v>
      </c>
      <c r="BX78" s="136">
        <f t="shared" si="50"/>
        <v>0</v>
      </c>
      <c r="BY78" s="136">
        <f>IF($Y78-SUMIF($BK$10:BX$10,BY$10,$BK78:BX78)&lt;ROUNDDOWN(BU78*BW78*1/2,0),$Y78-SUMIF($BK$10:BX$10,BY$10,$BK78:BX78),ROUNDDOWN(BU78*BW78*1/2,0))</f>
        <v>0</v>
      </c>
      <c r="BZ78" s="136">
        <f t="shared" si="21"/>
        <v>0</v>
      </c>
      <c r="CA78" s="137">
        <f t="shared" si="72"/>
        <v>0</v>
      </c>
      <c r="CB78" s="134"/>
      <c r="CC78" s="135">
        <f t="shared" si="85"/>
        <v>0</v>
      </c>
      <c r="CD78" s="136">
        <f t="shared" si="51"/>
        <v>0</v>
      </c>
      <c r="CE78" s="136">
        <f>IF($Y78-SUMIF($BK$10:CD$10,CE$10,$BK78:CD78)&lt;ROUNDDOWN(CA78*CC78*1/2,0),$Y78-SUMIF($BK$10:CD$10,CE$10,$BK78:CD78),ROUNDDOWN(CA78*CC78*1/2,0))</f>
        <v>0</v>
      </c>
      <c r="CF78" s="136">
        <f t="shared" si="24"/>
        <v>0</v>
      </c>
      <c r="CG78" s="137">
        <f t="shared" si="73"/>
        <v>0</v>
      </c>
      <c r="CH78" s="134"/>
      <c r="CI78" s="135">
        <f t="shared" si="86"/>
        <v>0</v>
      </c>
      <c r="CJ78" s="136">
        <f t="shared" si="54"/>
        <v>0</v>
      </c>
      <c r="CK78" s="136">
        <f>IF($Y78-SUMIF($BK$10:CJ$10,CK$10,$BK78:CJ78)&lt;ROUNDDOWN(CG78*CI78*1/2,0),$Y78-SUMIF($BK$10:CJ$10,CK$10,$BK78:CJ78),ROUNDDOWN(CG78*CI78*1/2,0))</f>
        <v>0</v>
      </c>
      <c r="CL78" s="136">
        <f t="shared" si="27"/>
        <v>0</v>
      </c>
      <c r="CM78" s="138">
        <f t="shared" si="74"/>
        <v>0</v>
      </c>
      <c r="CN78" s="134"/>
      <c r="CO78" s="135">
        <f t="shared" si="87"/>
        <v>0</v>
      </c>
      <c r="CP78" s="136">
        <f t="shared" si="55"/>
        <v>0</v>
      </c>
      <c r="CQ78" s="136">
        <f>IF($Y78-SUMIF($BK$10:CP$10,CQ$10,$BK78:CP78)&lt;ROUNDDOWN(CM78*CO78*1/2,0),$Y78-SUMIF($BK$10:CP$10,CQ$10,$BK78:CP78),ROUNDDOWN(CM78*CO78*1/2,0))</f>
        <v>0</v>
      </c>
      <c r="CR78" s="136">
        <f t="shared" si="30"/>
        <v>0</v>
      </c>
      <c r="CS78" s="138">
        <f t="shared" si="75"/>
        <v>0</v>
      </c>
      <c r="CT78" s="134"/>
      <c r="CU78" s="135">
        <f t="shared" si="88"/>
        <v>0</v>
      </c>
      <c r="CV78" s="136">
        <f t="shared" si="56"/>
        <v>0</v>
      </c>
      <c r="CW78" s="136">
        <f>IF($Y78-SUMIF($BK$10:CV$10,CW$10,$BK78:CV78)&lt;ROUNDDOWN(CS78*CU78*1/2,0),$Y78-SUMIF($BK$10:CV$10,CW$10,$BK78:CV78),ROUNDDOWN(CS78*CU78*1/2,0))</f>
        <v>0</v>
      </c>
      <c r="CX78" s="136">
        <f t="shared" si="33"/>
        <v>0</v>
      </c>
      <c r="CY78" s="138">
        <f t="shared" si="76"/>
        <v>0</v>
      </c>
      <c r="CZ78" s="134"/>
      <c r="DA78" s="135">
        <f t="shared" si="89"/>
        <v>0</v>
      </c>
      <c r="DB78" s="136">
        <f t="shared" si="57"/>
        <v>0</v>
      </c>
      <c r="DC78" s="136">
        <f>IF($Y78-SUMIF($BK$10:DB$10,DC$10,$BK78:DB78)&lt;ROUNDDOWN(CY78*DA78*1/2,0),$Y78-SUMIF($BK$10:DB$10,DC$10,$BK78:DB78),ROUNDDOWN(CY78*DA78*1/2,0))</f>
        <v>0</v>
      </c>
      <c r="DD78" s="136">
        <f t="shared" si="36"/>
        <v>0</v>
      </c>
      <c r="DE78" s="138">
        <f t="shared" si="77"/>
        <v>0</v>
      </c>
      <c r="DF78" s="134"/>
      <c r="DG78" s="135">
        <f t="shared" si="90"/>
        <v>0</v>
      </c>
      <c r="DH78" s="136">
        <f t="shared" si="58"/>
        <v>0</v>
      </c>
      <c r="DI78" s="136">
        <f>IF($Y78-SUMIF($BK$10:DH$10,DI$10,$BK78:DH78)&lt;ROUNDDOWN(DE78*DG78*1/2,0),$Y78-SUMIF($BK$10:DH$10,DI$10,$BK78:DH78),ROUNDDOWN(DE78*DG78*1/2,0))</f>
        <v>0</v>
      </c>
      <c r="DJ78" s="136">
        <f t="shared" si="39"/>
        <v>0</v>
      </c>
      <c r="DK78" s="124">
        <f t="shared" si="52"/>
        <v>0</v>
      </c>
      <c r="DL78" s="124">
        <f t="shared" si="78"/>
        <v>0</v>
      </c>
      <c r="DM78" s="229">
        <f t="shared" si="46"/>
        <v>0</v>
      </c>
      <c r="DO78" s="102" t="str">
        <f t="shared" si="41"/>
        <v/>
      </c>
      <c r="DP78" s="88" t="str">
        <f t="shared" si="91"/>
        <v/>
      </c>
      <c r="DQ78" s="103" t="str">
        <f t="shared" si="53"/>
        <v/>
      </c>
    </row>
    <row r="79" spans="1:121" ht="26.25" hidden="1" customHeight="1" outlineLevel="1">
      <c r="A79" s="110">
        <v>68</v>
      </c>
      <c r="B79" s="186"/>
      <c r="C79" s="186"/>
      <c r="D79" s="186"/>
      <c r="E79" s="186"/>
      <c r="F79" s="186"/>
      <c r="G79" s="186"/>
      <c r="H79" s="186"/>
      <c r="I79" s="187"/>
      <c r="J79" s="187"/>
      <c r="K79" s="187"/>
      <c r="L79" s="187"/>
      <c r="M79" s="188"/>
      <c r="N79" s="189"/>
      <c r="O79" s="120"/>
      <c r="P79" s="120"/>
      <c r="Q79" s="121"/>
      <c r="R79" s="121"/>
      <c r="S79" s="261"/>
      <c r="T79" s="122"/>
      <c r="U79" s="120"/>
      <c r="V79" s="123"/>
      <c r="W79" s="124">
        <f t="shared" si="79"/>
        <v>0</v>
      </c>
      <c r="X79" s="125">
        <v>0</v>
      </c>
      <c r="Y79" s="126">
        <f t="shared" si="44"/>
        <v>0</v>
      </c>
      <c r="Z79" s="123"/>
      <c r="AA79" s="140"/>
      <c r="AB79" s="124">
        <f t="shared" si="45"/>
        <v>0</v>
      </c>
      <c r="AC79" s="128"/>
      <c r="AD79" s="129">
        <f t="shared" si="47"/>
        <v>0</v>
      </c>
      <c r="AE79" s="130">
        <f t="shared" si="48"/>
        <v>0</v>
      </c>
      <c r="AF79" s="131"/>
      <c r="AG79" s="131"/>
      <c r="AH79" s="131"/>
      <c r="AI79" s="131"/>
      <c r="AJ79" s="131"/>
      <c r="AK79" s="131"/>
      <c r="AL79" s="123"/>
      <c r="AM79" s="124" cm="1">
        <f t="array" ref="AM79">IFERROR(ROUND(_xlfn.IFS($U79="Ａ重油",AL79*1,$U79="灯油",AL79*0.939,$U79="ＬＰガス",AL79*1.299,$U79="ＬＮＧ",AL79*1.56),1),0)</f>
        <v>0</v>
      </c>
      <c r="AN79" s="123"/>
      <c r="AO79" s="124" cm="1">
        <f t="array" ref="AO79">IFERROR(ROUND(_xlfn.IFS($U79="Ａ重油",AN79*1,$U79="灯油",AN79*0.939,$U79="ＬＰガス",AN79*1.299,$U79="ＬＮＧ",AN79*1.56),1),0)</f>
        <v>0</v>
      </c>
      <c r="AP79" s="123"/>
      <c r="AQ79" s="123"/>
      <c r="AR79" s="132"/>
      <c r="AS79" s="181"/>
      <c r="AT79" s="237"/>
      <c r="AU79" s="238"/>
      <c r="AV79" s="237"/>
      <c r="AW79" s="237"/>
      <c r="AX79" s="238"/>
      <c r="AY79" s="237"/>
      <c r="AZ79" s="238"/>
      <c r="BA79" s="237"/>
      <c r="BB79" s="237"/>
      <c r="BC79" s="238"/>
      <c r="BD79" s="238"/>
      <c r="BE79" s="237"/>
      <c r="BF79" s="237"/>
      <c r="BG79" s="238"/>
      <c r="BH79" s="254"/>
      <c r="BI79" s="133">
        <f t="shared" si="69"/>
        <v>0</v>
      </c>
      <c r="BJ79" s="134"/>
      <c r="BK79" s="135">
        <f t="shared" si="80"/>
        <v>0</v>
      </c>
      <c r="BL79" s="136">
        <f t="shared" si="81"/>
        <v>0</v>
      </c>
      <c r="BM79" s="136">
        <f>IF($Y79-SUMIF($BK$10:BL$10,BM$10,$BK79:BL79)&lt;ROUNDDOWN(BI79*BK79*1/2,0),$Y79-SUMIF($BK$10:BL$10,BM$10,$BK79:BL79),ROUNDDOWN(BI79*BK79*1/2,0))</f>
        <v>0</v>
      </c>
      <c r="BN79" s="136">
        <f t="shared" si="82"/>
        <v>0</v>
      </c>
      <c r="BO79" s="137">
        <f t="shared" si="70"/>
        <v>0</v>
      </c>
      <c r="BP79" s="134"/>
      <c r="BQ79" s="135">
        <f t="shared" si="83"/>
        <v>0</v>
      </c>
      <c r="BR79" s="136">
        <f t="shared" si="49"/>
        <v>0</v>
      </c>
      <c r="BS79" s="136">
        <f>IF($Y79-SUMIF($BK$10:BR$10,BS$10,$BK79:BR79)&lt;ROUNDDOWN(BO79*BQ79*1/2,0),$Y79-SUMIF($BK$10:BR$10,BS$10,$BK79:BR79),ROUNDDOWN(BO79*BQ79*1/2,0))</f>
        <v>0</v>
      </c>
      <c r="BT79" s="136">
        <f t="shared" si="18"/>
        <v>0</v>
      </c>
      <c r="BU79" s="137">
        <f t="shared" si="71"/>
        <v>0</v>
      </c>
      <c r="BV79" s="134"/>
      <c r="BW79" s="135">
        <f t="shared" si="84"/>
        <v>0</v>
      </c>
      <c r="BX79" s="136">
        <f t="shared" si="50"/>
        <v>0</v>
      </c>
      <c r="BY79" s="136">
        <f>IF($Y79-SUMIF($BK$10:BX$10,BY$10,$BK79:BX79)&lt;ROUNDDOWN(BU79*BW79*1/2,0),$Y79-SUMIF($BK$10:BX$10,BY$10,$BK79:BX79),ROUNDDOWN(BU79*BW79*1/2,0))</f>
        <v>0</v>
      </c>
      <c r="BZ79" s="136">
        <f t="shared" si="21"/>
        <v>0</v>
      </c>
      <c r="CA79" s="137">
        <f t="shared" si="72"/>
        <v>0</v>
      </c>
      <c r="CB79" s="134"/>
      <c r="CC79" s="135">
        <f t="shared" si="85"/>
        <v>0</v>
      </c>
      <c r="CD79" s="136">
        <f t="shared" si="51"/>
        <v>0</v>
      </c>
      <c r="CE79" s="136">
        <f>IF($Y79-SUMIF($BK$10:CD$10,CE$10,$BK79:CD79)&lt;ROUNDDOWN(CA79*CC79*1/2,0),$Y79-SUMIF($BK$10:CD$10,CE$10,$BK79:CD79),ROUNDDOWN(CA79*CC79*1/2,0))</f>
        <v>0</v>
      </c>
      <c r="CF79" s="136">
        <f t="shared" si="24"/>
        <v>0</v>
      </c>
      <c r="CG79" s="137">
        <f t="shared" si="73"/>
        <v>0</v>
      </c>
      <c r="CH79" s="134"/>
      <c r="CI79" s="135">
        <f t="shared" si="86"/>
        <v>0</v>
      </c>
      <c r="CJ79" s="136">
        <f t="shared" si="54"/>
        <v>0</v>
      </c>
      <c r="CK79" s="136">
        <f>IF($Y79-SUMIF($BK$10:CJ$10,CK$10,$BK79:CJ79)&lt;ROUNDDOWN(CG79*CI79*1/2,0),$Y79-SUMIF($BK$10:CJ$10,CK$10,$BK79:CJ79),ROUNDDOWN(CG79*CI79*1/2,0))</f>
        <v>0</v>
      </c>
      <c r="CL79" s="136">
        <f t="shared" si="27"/>
        <v>0</v>
      </c>
      <c r="CM79" s="138">
        <f t="shared" si="74"/>
        <v>0</v>
      </c>
      <c r="CN79" s="134"/>
      <c r="CO79" s="135">
        <f t="shared" si="87"/>
        <v>0</v>
      </c>
      <c r="CP79" s="136">
        <f t="shared" si="55"/>
        <v>0</v>
      </c>
      <c r="CQ79" s="136">
        <f>IF($Y79-SUMIF($BK$10:CP$10,CQ$10,$BK79:CP79)&lt;ROUNDDOWN(CM79*CO79*1/2,0),$Y79-SUMIF($BK$10:CP$10,CQ$10,$BK79:CP79),ROUNDDOWN(CM79*CO79*1/2,0))</f>
        <v>0</v>
      </c>
      <c r="CR79" s="136">
        <f t="shared" si="30"/>
        <v>0</v>
      </c>
      <c r="CS79" s="138">
        <f t="shared" si="75"/>
        <v>0</v>
      </c>
      <c r="CT79" s="134"/>
      <c r="CU79" s="135">
        <f t="shared" si="88"/>
        <v>0</v>
      </c>
      <c r="CV79" s="136">
        <f t="shared" si="56"/>
        <v>0</v>
      </c>
      <c r="CW79" s="136">
        <f>IF($Y79-SUMIF($BK$10:CV$10,CW$10,$BK79:CV79)&lt;ROUNDDOWN(CS79*CU79*1/2,0),$Y79-SUMIF($BK$10:CV$10,CW$10,$BK79:CV79),ROUNDDOWN(CS79*CU79*1/2,0))</f>
        <v>0</v>
      </c>
      <c r="CX79" s="136">
        <f t="shared" si="33"/>
        <v>0</v>
      </c>
      <c r="CY79" s="138">
        <f t="shared" si="76"/>
        <v>0</v>
      </c>
      <c r="CZ79" s="134"/>
      <c r="DA79" s="135">
        <f t="shared" si="89"/>
        <v>0</v>
      </c>
      <c r="DB79" s="136">
        <f t="shared" si="57"/>
        <v>0</v>
      </c>
      <c r="DC79" s="136">
        <f>IF($Y79-SUMIF($BK$10:DB$10,DC$10,$BK79:DB79)&lt;ROUNDDOWN(CY79*DA79*1/2,0),$Y79-SUMIF($BK$10:DB$10,DC$10,$BK79:DB79),ROUNDDOWN(CY79*DA79*1/2,0))</f>
        <v>0</v>
      </c>
      <c r="DD79" s="136">
        <f t="shared" si="36"/>
        <v>0</v>
      </c>
      <c r="DE79" s="138">
        <f t="shared" si="77"/>
        <v>0</v>
      </c>
      <c r="DF79" s="134"/>
      <c r="DG79" s="135">
        <f t="shared" si="90"/>
        <v>0</v>
      </c>
      <c r="DH79" s="136">
        <f t="shared" si="58"/>
        <v>0</v>
      </c>
      <c r="DI79" s="136">
        <f>IF($Y79-SUMIF($BK$10:DH$10,DI$10,$BK79:DH79)&lt;ROUNDDOWN(DE79*DG79*1/2,0),$Y79-SUMIF($BK$10:DH$10,DI$10,$BK79:DH79),ROUNDDOWN(DE79*DG79*1/2,0))</f>
        <v>0</v>
      </c>
      <c r="DJ79" s="136">
        <f t="shared" si="39"/>
        <v>0</v>
      </c>
      <c r="DK79" s="124">
        <f t="shared" si="52"/>
        <v>0</v>
      </c>
      <c r="DL79" s="124">
        <f t="shared" si="78"/>
        <v>0</v>
      </c>
      <c r="DM79" s="229">
        <f t="shared" ref="DM79:DM91" si="92">SUM(BJ79,BP79,BV79,CB79,CH79,CN79,CT79,CZ79,DF79)</f>
        <v>0</v>
      </c>
      <c r="DO79" s="102" t="str">
        <f t="shared" si="41"/>
        <v/>
      </c>
      <c r="DP79" s="88" t="str">
        <f t="shared" si="91"/>
        <v/>
      </c>
      <c r="DQ79" s="103" t="str">
        <f t="shared" si="53"/>
        <v/>
      </c>
    </row>
    <row r="80" spans="1:121" ht="26.25" hidden="1" customHeight="1" outlineLevel="1">
      <c r="A80" s="110">
        <v>69</v>
      </c>
      <c r="B80" s="186"/>
      <c r="C80" s="186"/>
      <c r="D80" s="186"/>
      <c r="E80" s="186"/>
      <c r="F80" s="186"/>
      <c r="G80" s="186"/>
      <c r="H80" s="186"/>
      <c r="I80" s="187"/>
      <c r="J80" s="187"/>
      <c r="K80" s="187"/>
      <c r="L80" s="187"/>
      <c r="M80" s="188"/>
      <c r="N80" s="189"/>
      <c r="O80" s="120"/>
      <c r="P80" s="120"/>
      <c r="Q80" s="121"/>
      <c r="R80" s="121"/>
      <c r="S80" s="261"/>
      <c r="T80" s="122"/>
      <c r="U80" s="120"/>
      <c r="V80" s="123"/>
      <c r="W80" s="124">
        <f t="shared" si="79"/>
        <v>0</v>
      </c>
      <c r="X80" s="125">
        <v>0</v>
      </c>
      <c r="Y80" s="126">
        <f t="shared" si="44"/>
        <v>0</v>
      </c>
      <c r="Z80" s="123"/>
      <c r="AA80" s="140"/>
      <c r="AB80" s="124">
        <f t="shared" si="45"/>
        <v>0</v>
      </c>
      <c r="AC80" s="128"/>
      <c r="AD80" s="129">
        <f t="shared" si="47"/>
        <v>0</v>
      </c>
      <c r="AE80" s="130">
        <f t="shared" si="48"/>
        <v>0</v>
      </c>
      <c r="AF80" s="131"/>
      <c r="AG80" s="131"/>
      <c r="AH80" s="131"/>
      <c r="AI80" s="131"/>
      <c r="AJ80" s="131"/>
      <c r="AK80" s="131"/>
      <c r="AL80" s="123"/>
      <c r="AM80" s="124" cm="1">
        <f t="array" ref="AM80">IFERROR(ROUND(_xlfn.IFS($U80="Ａ重油",AL80*1,$U80="灯油",AL80*0.939,$U80="ＬＰガス",AL80*1.299,$U80="ＬＮＧ",AL80*1.56),1),0)</f>
        <v>0</v>
      </c>
      <c r="AN80" s="123"/>
      <c r="AO80" s="124" cm="1">
        <f t="array" ref="AO80">IFERROR(ROUND(_xlfn.IFS($U80="Ａ重油",AN80*1,$U80="灯油",AN80*0.939,$U80="ＬＰガス",AN80*1.299,$U80="ＬＮＧ",AN80*1.56),1),0)</f>
        <v>0</v>
      </c>
      <c r="AP80" s="123"/>
      <c r="AQ80" s="123"/>
      <c r="AR80" s="132"/>
      <c r="AS80" s="181"/>
      <c r="AT80" s="233"/>
      <c r="AU80" s="234"/>
      <c r="AV80" s="235"/>
      <c r="AW80" s="235"/>
      <c r="AX80" s="236"/>
      <c r="AY80" s="233"/>
      <c r="AZ80" s="234"/>
      <c r="BA80" s="235"/>
      <c r="BB80" s="235"/>
      <c r="BC80" s="236"/>
      <c r="BD80" s="236"/>
      <c r="BE80" s="235"/>
      <c r="BF80" s="235"/>
      <c r="BG80" s="236"/>
      <c r="BH80" s="254"/>
      <c r="BI80" s="133">
        <f t="shared" si="69"/>
        <v>0</v>
      </c>
      <c r="BJ80" s="134"/>
      <c r="BK80" s="135">
        <f t="shared" si="80"/>
        <v>0</v>
      </c>
      <c r="BL80" s="136">
        <f t="shared" si="81"/>
        <v>0</v>
      </c>
      <c r="BM80" s="136">
        <f>IF($Y80-SUMIF($BK$10:BL$10,BM$10,$BK80:BL80)&lt;ROUNDDOWN(BI80*BK80*1/2,0),$Y80-SUMIF($BK$10:BL$10,BM$10,$BK80:BL80),ROUNDDOWN(BI80*BK80*1/2,0))</f>
        <v>0</v>
      </c>
      <c r="BN80" s="136">
        <f t="shared" si="82"/>
        <v>0</v>
      </c>
      <c r="BO80" s="137">
        <f t="shared" si="70"/>
        <v>0</v>
      </c>
      <c r="BP80" s="134"/>
      <c r="BQ80" s="135">
        <f t="shared" si="83"/>
        <v>0</v>
      </c>
      <c r="BR80" s="136">
        <f t="shared" si="49"/>
        <v>0</v>
      </c>
      <c r="BS80" s="136">
        <f>IF($Y80-SUMIF($BK$10:BR$10,BS$10,$BK80:BR80)&lt;ROUNDDOWN(BO80*BQ80*1/2,0),$Y80-SUMIF($BK$10:BR$10,BS$10,$BK80:BR80),ROUNDDOWN(BO80*BQ80*1/2,0))</f>
        <v>0</v>
      </c>
      <c r="BT80" s="136">
        <f t="shared" si="18"/>
        <v>0</v>
      </c>
      <c r="BU80" s="137">
        <f t="shared" si="71"/>
        <v>0</v>
      </c>
      <c r="BV80" s="134"/>
      <c r="BW80" s="135">
        <f t="shared" si="84"/>
        <v>0</v>
      </c>
      <c r="BX80" s="136">
        <f t="shared" si="50"/>
        <v>0</v>
      </c>
      <c r="BY80" s="136">
        <f>IF($Y80-SUMIF($BK$10:BX$10,BY$10,$BK80:BX80)&lt;ROUNDDOWN(BU80*BW80*1/2,0),$Y80-SUMIF($BK$10:BX$10,BY$10,$BK80:BX80),ROUNDDOWN(BU80*BW80*1/2,0))</f>
        <v>0</v>
      </c>
      <c r="BZ80" s="136">
        <f t="shared" si="21"/>
        <v>0</v>
      </c>
      <c r="CA80" s="137">
        <f t="shared" si="72"/>
        <v>0</v>
      </c>
      <c r="CB80" s="134"/>
      <c r="CC80" s="135">
        <f t="shared" si="85"/>
        <v>0</v>
      </c>
      <c r="CD80" s="136">
        <f t="shared" si="51"/>
        <v>0</v>
      </c>
      <c r="CE80" s="136">
        <f>IF($Y80-SUMIF($BK$10:CD$10,CE$10,$BK80:CD80)&lt;ROUNDDOWN(CA80*CC80*1/2,0),$Y80-SUMIF($BK$10:CD$10,CE$10,$BK80:CD80),ROUNDDOWN(CA80*CC80*1/2,0))</f>
        <v>0</v>
      </c>
      <c r="CF80" s="136">
        <f t="shared" si="24"/>
        <v>0</v>
      </c>
      <c r="CG80" s="137">
        <f t="shared" si="73"/>
        <v>0</v>
      </c>
      <c r="CH80" s="134"/>
      <c r="CI80" s="135">
        <f t="shared" si="86"/>
        <v>0</v>
      </c>
      <c r="CJ80" s="136">
        <f t="shared" si="54"/>
        <v>0</v>
      </c>
      <c r="CK80" s="136">
        <f>IF($Y80-SUMIF($BK$10:CJ$10,CK$10,$BK80:CJ80)&lt;ROUNDDOWN(CG80*CI80*1/2,0),$Y80-SUMIF($BK$10:CJ$10,CK$10,$BK80:CJ80),ROUNDDOWN(CG80*CI80*1/2,0))</f>
        <v>0</v>
      </c>
      <c r="CL80" s="136">
        <f t="shared" si="27"/>
        <v>0</v>
      </c>
      <c r="CM80" s="138">
        <f t="shared" si="74"/>
        <v>0</v>
      </c>
      <c r="CN80" s="134"/>
      <c r="CO80" s="135">
        <f t="shared" si="87"/>
        <v>0</v>
      </c>
      <c r="CP80" s="136">
        <f t="shared" si="55"/>
        <v>0</v>
      </c>
      <c r="CQ80" s="136">
        <f>IF($Y80-SUMIF($BK$10:CP$10,CQ$10,$BK80:CP80)&lt;ROUNDDOWN(CM80*CO80*1/2,0),$Y80-SUMIF($BK$10:CP$10,CQ$10,$BK80:CP80),ROUNDDOWN(CM80*CO80*1/2,0))</f>
        <v>0</v>
      </c>
      <c r="CR80" s="136">
        <f t="shared" si="30"/>
        <v>0</v>
      </c>
      <c r="CS80" s="138">
        <f t="shared" si="75"/>
        <v>0</v>
      </c>
      <c r="CT80" s="134"/>
      <c r="CU80" s="135">
        <f t="shared" si="88"/>
        <v>0</v>
      </c>
      <c r="CV80" s="136">
        <f t="shared" si="56"/>
        <v>0</v>
      </c>
      <c r="CW80" s="136">
        <f>IF($Y80-SUMIF($BK$10:CV$10,CW$10,$BK80:CV80)&lt;ROUNDDOWN(CS80*CU80*1/2,0),$Y80-SUMIF($BK$10:CV$10,CW$10,$BK80:CV80),ROUNDDOWN(CS80*CU80*1/2,0))</f>
        <v>0</v>
      </c>
      <c r="CX80" s="136">
        <f t="shared" si="33"/>
        <v>0</v>
      </c>
      <c r="CY80" s="138">
        <f t="shared" si="76"/>
        <v>0</v>
      </c>
      <c r="CZ80" s="134"/>
      <c r="DA80" s="135">
        <f t="shared" si="89"/>
        <v>0</v>
      </c>
      <c r="DB80" s="136">
        <f t="shared" si="57"/>
        <v>0</v>
      </c>
      <c r="DC80" s="136">
        <f>IF($Y80-SUMIF($BK$10:DB$10,DC$10,$BK80:DB80)&lt;ROUNDDOWN(CY80*DA80*1/2,0),$Y80-SUMIF($BK$10:DB$10,DC$10,$BK80:DB80),ROUNDDOWN(CY80*DA80*1/2,0))</f>
        <v>0</v>
      </c>
      <c r="DD80" s="136">
        <f t="shared" si="36"/>
        <v>0</v>
      </c>
      <c r="DE80" s="138">
        <f t="shared" si="77"/>
        <v>0</v>
      </c>
      <c r="DF80" s="134"/>
      <c r="DG80" s="135">
        <f t="shared" si="90"/>
        <v>0</v>
      </c>
      <c r="DH80" s="136">
        <f t="shared" si="58"/>
        <v>0</v>
      </c>
      <c r="DI80" s="136">
        <f>IF($Y80-SUMIF($BK$10:DH$10,DI$10,$BK80:DH80)&lt;ROUNDDOWN(DE80*DG80*1/2,0),$Y80-SUMIF($BK$10:DH$10,DI$10,$BK80:DH80),ROUNDDOWN(DE80*DG80*1/2,0))</f>
        <v>0</v>
      </c>
      <c r="DJ80" s="136">
        <f t="shared" si="39"/>
        <v>0</v>
      </c>
      <c r="DK80" s="124">
        <f t="shared" si="52"/>
        <v>0</v>
      </c>
      <c r="DL80" s="124">
        <f t="shared" si="78"/>
        <v>0</v>
      </c>
      <c r="DM80" s="229">
        <f t="shared" si="92"/>
        <v>0</v>
      </c>
      <c r="DO80" s="102" t="str">
        <f t="shared" si="41"/>
        <v/>
      </c>
      <c r="DP80" s="88" t="str">
        <f t="shared" si="91"/>
        <v/>
      </c>
      <c r="DQ80" s="103" t="str">
        <f t="shared" si="53"/>
        <v/>
      </c>
    </row>
    <row r="81" spans="1:121" ht="26.25" hidden="1" customHeight="1" outlineLevel="1">
      <c r="A81" s="110">
        <v>70</v>
      </c>
      <c r="B81" s="186"/>
      <c r="C81" s="186"/>
      <c r="D81" s="186"/>
      <c r="E81" s="186"/>
      <c r="F81" s="186"/>
      <c r="G81" s="186"/>
      <c r="H81" s="186"/>
      <c r="I81" s="187"/>
      <c r="J81" s="187"/>
      <c r="K81" s="187"/>
      <c r="L81" s="187"/>
      <c r="M81" s="188"/>
      <c r="N81" s="189"/>
      <c r="O81" s="120"/>
      <c r="P81" s="120"/>
      <c r="Q81" s="121"/>
      <c r="R81" s="121"/>
      <c r="S81" s="261"/>
      <c r="T81" s="122"/>
      <c r="U81" s="120"/>
      <c r="V81" s="123"/>
      <c r="W81" s="124">
        <f t="shared" si="79"/>
        <v>0</v>
      </c>
      <c r="X81" s="125">
        <v>0</v>
      </c>
      <c r="Y81" s="126">
        <f t="shared" si="44"/>
        <v>0</v>
      </c>
      <c r="Z81" s="123"/>
      <c r="AA81" s="140"/>
      <c r="AB81" s="124">
        <f t="shared" si="45"/>
        <v>0</v>
      </c>
      <c r="AC81" s="128"/>
      <c r="AD81" s="129">
        <f t="shared" si="47"/>
        <v>0</v>
      </c>
      <c r="AE81" s="130">
        <f t="shared" si="48"/>
        <v>0</v>
      </c>
      <c r="AF81" s="131"/>
      <c r="AG81" s="131"/>
      <c r="AH81" s="131"/>
      <c r="AI81" s="131"/>
      <c r="AJ81" s="131"/>
      <c r="AK81" s="131"/>
      <c r="AL81" s="123"/>
      <c r="AM81" s="124" cm="1">
        <f t="array" ref="AM81">IFERROR(ROUND(_xlfn.IFS($U81="Ａ重油",AL81*1,$U81="灯油",AL81*0.939,$U81="ＬＰガス",AL81*1.299,$U81="ＬＮＧ",AL81*1.56),1),0)</f>
        <v>0</v>
      </c>
      <c r="AN81" s="123"/>
      <c r="AO81" s="124" cm="1">
        <f t="array" ref="AO81">IFERROR(ROUND(_xlfn.IFS($U81="Ａ重油",AN81*1,$U81="灯油",AN81*0.939,$U81="ＬＰガス",AN81*1.299,$U81="ＬＮＧ",AN81*1.56),1),0)</f>
        <v>0</v>
      </c>
      <c r="AP81" s="123"/>
      <c r="AQ81" s="123"/>
      <c r="AR81" s="132"/>
      <c r="AS81" s="181"/>
      <c r="AT81" s="237"/>
      <c r="AU81" s="238"/>
      <c r="AV81" s="237"/>
      <c r="AW81" s="237"/>
      <c r="AX81" s="238"/>
      <c r="AY81" s="237"/>
      <c r="AZ81" s="238"/>
      <c r="BA81" s="237"/>
      <c r="BB81" s="237"/>
      <c r="BC81" s="238"/>
      <c r="BD81" s="238"/>
      <c r="BE81" s="237"/>
      <c r="BF81" s="237"/>
      <c r="BG81" s="238"/>
      <c r="BH81" s="254"/>
      <c r="BI81" s="133">
        <f t="shared" si="69"/>
        <v>0</v>
      </c>
      <c r="BJ81" s="134"/>
      <c r="BK81" s="135">
        <f t="shared" si="80"/>
        <v>0</v>
      </c>
      <c r="BL81" s="136">
        <f t="shared" si="81"/>
        <v>0</v>
      </c>
      <c r="BM81" s="136">
        <f>IF($Y81-SUMIF($BK$10:BL$10,BM$10,$BK81:BL81)&lt;ROUNDDOWN(BI81*BK81*1/2,0),$Y81-SUMIF($BK$10:BL$10,BM$10,$BK81:BL81),ROUNDDOWN(BI81*BK81*1/2,0))</f>
        <v>0</v>
      </c>
      <c r="BN81" s="136">
        <f t="shared" si="82"/>
        <v>0</v>
      </c>
      <c r="BO81" s="137">
        <f t="shared" si="70"/>
        <v>0</v>
      </c>
      <c r="BP81" s="134"/>
      <c r="BQ81" s="135">
        <f t="shared" si="83"/>
        <v>0</v>
      </c>
      <c r="BR81" s="136">
        <f t="shared" si="49"/>
        <v>0</v>
      </c>
      <c r="BS81" s="136">
        <f>IF($Y81-SUMIF($BK$10:BR$10,BS$10,$BK81:BR81)&lt;ROUNDDOWN(BO81*BQ81*1/2,0),$Y81-SUMIF($BK$10:BR$10,BS$10,$BK81:BR81),ROUNDDOWN(BO81*BQ81*1/2,0))</f>
        <v>0</v>
      </c>
      <c r="BT81" s="136">
        <f t="shared" si="18"/>
        <v>0</v>
      </c>
      <c r="BU81" s="137">
        <f t="shared" si="71"/>
        <v>0</v>
      </c>
      <c r="BV81" s="134"/>
      <c r="BW81" s="135">
        <f t="shared" si="84"/>
        <v>0</v>
      </c>
      <c r="BX81" s="136">
        <f t="shared" si="50"/>
        <v>0</v>
      </c>
      <c r="BY81" s="136">
        <f>IF($Y81-SUMIF($BK$10:BX$10,BY$10,$BK81:BX81)&lt;ROUNDDOWN(BU81*BW81*1/2,0),$Y81-SUMIF($BK$10:BX$10,BY$10,$BK81:BX81),ROUNDDOWN(BU81*BW81*1/2,0))</f>
        <v>0</v>
      </c>
      <c r="BZ81" s="136">
        <f t="shared" si="21"/>
        <v>0</v>
      </c>
      <c r="CA81" s="137">
        <f t="shared" si="72"/>
        <v>0</v>
      </c>
      <c r="CB81" s="134"/>
      <c r="CC81" s="135">
        <f t="shared" si="85"/>
        <v>0</v>
      </c>
      <c r="CD81" s="136">
        <f t="shared" si="51"/>
        <v>0</v>
      </c>
      <c r="CE81" s="136">
        <f>IF($Y81-SUMIF($BK$10:CD$10,CE$10,$BK81:CD81)&lt;ROUNDDOWN(CA81*CC81*1/2,0),$Y81-SUMIF($BK$10:CD$10,CE$10,$BK81:CD81),ROUNDDOWN(CA81*CC81*1/2,0))</f>
        <v>0</v>
      </c>
      <c r="CF81" s="136">
        <f t="shared" si="24"/>
        <v>0</v>
      </c>
      <c r="CG81" s="137">
        <f t="shared" si="73"/>
        <v>0</v>
      </c>
      <c r="CH81" s="134"/>
      <c r="CI81" s="135">
        <f t="shared" si="86"/>
        <v>0</v>
      </c>
      <c r="CJ81" s="136">
        <f t="shared" si="54"/>
        <v>0</v>
      </c>
      <c r="CK81" s="136">
        <f>IF($Y81-SUMIF($BK$10:CJ$10,CK$10,$BK81:CJ81)&lt;ROUNDDOWN(CG81*CI81*1/2,0),$Y81-SUMIF($BK$10:CJ$10,CK$10,$BK81:CJ81),ROUNDDOWN(CG81*CI81*1/2,0))</f>
        <v>0</v>
      </c>
      <c r="CL81" s="136">
        <f t="shared" si="27"/>
        <v>0</v>
      </c>
      <c r="CM81" s="138">
        <f t="shared" si="74"/>
        <v>0</v>
      </c>
      <c r="CN81" s="134"/>
      <c r="CO81" s="135">
        <f t="shared" si="87"/>
        <v>0</v>
      </c>
      <c r="CP81" s="136">
        <f t="shared" si="55"/>
        <v>0</v>
      </c>
      <c r="CQ81" s="136">
        <f>IF($Y81-SUMIF($BK$10:CP$10,CQ$10,$BK81:CP81)&lt;ROUNDDOWN(CM81*CO81*1/2,0),$Y81-SUMIF($BK$10:CP$10,CQ$10,$BK81:CP81),ROUNDDOWN(CM81*CO81*1/2,0))</f>
        <v>0</v>
      </c>
      <c r="CR81" s="136">
        <f t="shared" si="30"/>
        <v>0</v>
      </c>
      <c r="CS81" s="138">
        <f t="shared" si="75"/>
        <v>0</v>
      </c>
      <c r="CT81" s="134"/>
      <c r="CU81" s="135">
        <f t="shared" si="88"/>
        <v>0</v>
      </c>
      <c r="CV81" s="136">
        <f t="shared" si="56"/>
        <v>0</v>
      </c>
      <c r="CW81" s="136">
        <f>IF($Y81-SUMIF($BK$10:CV$10,CW$10,$BK81:CV81)&lt;ROUNDDOWN(CS81*CU81*1/2,0),$Y81-SUMIF($BK$10:CV$10,CW$10,$BK81:CV81),ROUNDDOWN(CS81*CU81*1/2,0))</f>
        <v>0</v>
      </c>
      <c r="CX81" s="136">
        <f t="shared" si="33"/>
        <v>0</v>
      </c>
      <c r="CY81" s="138">
        <f t="shared" si="76"/>
        <v>0</v>
      </c>
      <c r="CZ81" s="134"/>
      <c r="DA81" s="135">
        <f t="shared" si="89"/>
        <v>0</v>
      </c>
      <c r="DB81" s="136">
        <f t="shared" si="57"/>
        <v>0</v>
      </c>
      <c r="DC81" s="136">
        <f>IF($Y81-SUMIF($BK$10:DB$10,DC$10,$BK81:DB81)&lt;ROUNDDOWN(CY81*DA81*1/2,0),$Y81-SUMIF($BK$10:DB$10,DC$10,$BK81:DB81),ROUNDDOWN(CY81*DA81*1/2,0))</f>
        <v>0</v>
      </c>
      <c r="DD81" s="136">
        <f t="shared" si="36"/>
        <v>0</v>
      </c>
      <c r="DE81" s="138">
        <f t="shared" si="77"/>
        <v>0</v>
      </c>
      <c r="DF81" s="134"/>
      <c r="DG81" s="135">
        <f t="shared" si="90"/>
        <v>0</v>
      </c>
      <c r="DH81" s="136">
        <f t="shared" si="58"/>
        <v>0</v>
      </c>
      <c r="DI81" s="136">
        <f>IF($Y81-SUMIF($BK$10:DH$10,DI$10,$BK81:DH81)&lt;ROUNDDOWN(DE81*DG81*1/2,0),$Y81-SUMIF($BK$10:DH$10,DI$10,$BK81:DH81),ROUNDDOWN(DE81*DG81*1/2,0))</f>
        <v>0</v>
      </c>
      <c r="DJ81" s="136">
        <f t="shared" si="39"/>
        <v>0</v>
      </c>
      <c r="DK81" s="124">
        <f t="shared" si="52"/>
        <v>0</v>
      </c>
      <c r="DL81" s="124">
        <f t="shared" si="78"/>
        <v>0</v>
      </c>
      <c r="DM81" s="229">
        <f t="shared" si="92"/>
        <v>0</v>
      </c>
      <c r="DO81" s="102" t="str">
        <f t="shared" si="41"/>
        <v/>
      </c>
      <c r="DP81" s="88" t="str">
        <f t="shared" si="91"/>
        <v/>
      </c>
      <c r="DQ81" s="103" t="str">
        <f t="shared" si="53"/>
        <v/>
      </c>
    </row>
    <row r="82" spans="1:121" ht="26.25" hidden="1" customHeight="1" outlineLevel="1">
      <c r="A82" s="110">
        <v>71</v>
      </c>
      <c r="B82" s="186"/>
      <c r="C82" s="186"/>
      <c r="D82" s="186"/>
      <c r="E82" s="186"/>
      <c r="F82" s="186"/>
      <c r="G82" s="186"/>
      <c r="H82" s="186"/>
      <c r="I82" s="187"/>
      <c r="J82" s="187"/>
      <c r="K82" s="187"/>
      <c r="L82" s="187"/>
      <c r="M82" s="188"/>
      <c r="N82" s="189"/>
      <c r="O82" s="120"/>
      <c r="P82" s="120"/>
      <c r="Q82" s="121"/>
      <c r="R82" s="121"/>
      <c r="S82" s="261"/>
      <c r="T82" s="122"/>
      <c r="U82" s="120"/>
      <c r="V82" s="123"/>
      <c r="W82" s="124">
        <f t="shared" si="79"/>
        <v>0</v>
      </c>
      <c r="X82" s="125">
        <v>0</v>
      </c>
      <c r="Y82" s="126">
        <f t="shared" si="44"/>
        <v>0</v>
      </c>
      <c r="Z82" s="123"/>
      <c r="AA82" s="140"/>
      <c r="AB82" s="124">
        <f t="shared" si="45"/>
        <v>0</v>
      </c>
      <c r="AC82" s="128"/>
      <c r="AD82" s="129">
        <f t="shared" si="47"/>
        <v>0</v>
      </c>
      <c r="AE82" s="130">
        <f t="shared" si="48"/>
        <v>0</v>
      </c>
      <c r="AF82" s="131"/>
      <c r="AG82" s="131"/>
      <c r="AH82" s="131"/>
      <c r="AI82" s="131"/>
      <c r="AJ82" s="131"/>
      <c r="AK82" s="131"/>
      <c r="AL82" s="123"/>
      <c r="AM82" s="124" cm="1">
        <f t="array" ref="AM82">IFERROR(ROUND(_xlfn.IFS($U82="Ａ重油",AL82*1,$U82="灯油",AL82*0.939,$U82="ＬＰガス",AL82*1.299,$U82="ＬＮＧ",AL82*1.56),1),0)</f>
        <v>0</v>
      </c>
      <c r="AN82" s="123"/>
      <c r="AO82" s="124" cm="1">
        <f t="array" ref="AO82">IFERROR(ROUND(_xlfn.IFS($U82="Ａ重油",AN82*1,$U82="灯油",AN82*0.939,$U82="ＬＰガス",AN82*1.299,$U82="ＬＮＧ",AN82*1.56),1),0)</f>
        <v>0</v>
      </c>
      <c r="AP82" s="123"/>
      <c r="AQ82" s="123"/>
      <c r="AR82" s="132"/>
      <c r="AS82" s="181"/>
      <c r="AT82" s="233"/>
      <c r="AU82" s="234"/>
      <c r="AV82" s="235"/>
      <c r="AW82" s="235"/>
      <c r="AX82" s="236"/>
      <c r="AY82" s="233"/>
      <c r="AZ82" s="234"/>
      <c r="BA82" s="235"/>
      <c r="BB82" s="235"/>
      <c r="BC82" s="236"/>
      <c r="BD82" s="236"/>
      <c r="BE82" s="235"/>
      <c r="BF82" s="235"/>
      <c r="BG82" s="236"/>
      <c r="BH82" s="254"/>
      <c r="BI82" s="133">
        <f t="shared" si="69"/>
        <v>0</v>
      </c>
      <c r="BJ82" s="134"/>
      <c r="BK82" s="135">
        <f t="shared" si="80"/>
        <v>0</v>
      </c>
      <c r="BL82" s="136">
        <f t="shared" si="81"/>
        <v>0</v>
      </c>
      <c r="BM82" s="136">
        <f>IF($Y82-SUMIF($BK$10:BL$10,BM$10,$BK82:BL82)&lt;ROUNDDOWN(BI82*BK82*1/2,0),$Y82-SUMIF($BK$10:BL$10,BM$10,$BK82:BL82),ROUNDDOWN(BI82*BK82*1/2,0))</f>
        <v>0</v>
      </c>
      <c r="BN82" s="136">
        <f t="shared" si="82"/>
        <v>0</v>
      </c>
      <c r="BO82" s="137">
        <f t="shared" si="70"/>
        <v>0</v>
      </c>
      <c r="BP82" s="134"/>
      <c r="BQ82" s="135">
        <f t="shared" si="83"/>
        <v>0</v>
      </c>
      <c r="BR82" s="136">
        <f t="shared" si="49"/>
        <v>0</v>
      </c>
      <c r="BS82" s="136">
        <f>IF($Y82-SUMIF($BK$10:BR$10,BS$10,$BK82:BR82)&lt;ROUNDDOWN(BO82*BQ82*1/2,0),$Y82-SUMIF($BK$10:BR$10,BS$10,$BK82:BR82),ROUNDDOWN(BO82*BQ82*1/2,0))</f>
        <v>0</v>
      </c>
      <c r="BT82" s="136">
        <f t="shared" si="18"/>
        <v>0</v>
      </c>
      <c r="BU82" s="137">
        <f t="shared" si="71"/>
        <v>0</v>
      </c>
      <c r="BV82" s="134"/>
      <c r="BW82" s="135">
        <f t="shared" si="84"/>
        <v>0</v>
      </c>
      <c r="BX82" s="136">
        <f t="shared" si="50"/>
        <v>0</v>
      </c>
      <c r="BY82" s="136">
        <f>IF($Y82-SUMIF($BK$10:BX$10,BY$10,$BK82:BX82)&lt;ROUNDDOWN(BU82*BW82*1/2,0),$Y82-SUMIF($BK$10:BX$10,BY$10,$BK82:BX82),ROUNDDOWN(BU82*BW82*1/2,0))</f>
        <v>0</v>
      </c>
      <c r="BZ82" s="136">
        <f t="shared" si="21"/>
        <v>0</v>
      </c>
      <c r="CA82" s="137">
        <f t="shared" si="72"/>
        <v>0</v>
      </c>
      <c r="CB82" s="134"/>
      <c r="CC82" s="135">
        <f t="shared" si="85"/>
        <v>0</v>
      </c>
      <c r="CD82" s="136">
        <f t="shared" si="51"/>
        <v>0</v>
      </c>
      <c r="CE82" s="136">
        <f>IF($Y82-SUMIF($BK$10:CD$10,CE$10,$BK82:CD82)&lt;ROUNDDOWN(CA82*CC82*1/2,0),$Y82-SUMIF($BK$10:CD$10,CE$10,$BK82:CD82),ROUNDDOWN(CA82*CC82*1/2,0))</f>
        <v>0</v>
      </c>
      <c r="CF82" s="136">
        <f t="shared" si="24"/>
        <v>0</v>
      </c>
      <c r="CG82" s="137">
        <f t="shared" si="73"/>
        <v>0</v>
      </c>
      <c r="CH82" s="134"/>
      <c r="CI82" s="135">
        <f t="shared" si="86"/>
        <v>0</v>
      </c>
      <c r="CJ82" s="136">
        <f t="shared" si="54"/>
        <v>0</v>
      </c>
      <c r="CK82" s="136">
        <f>IF($Y82-SUMIF($BK$10:CJ$10,CK$10,$BK82:CJ82)&lt;ROUNDDOWN(CG82*CI82*1/2,0),$Y82-SUMIF($BK$10:CJ$10,CK$10,$BK82:CJ82),ROUNDDOWN(CG82*CI82*1/2,0))</f>
        <v>0</v>
      </c>
      <c r="CL82" s="136">
        <f t="shared" si="27"/>
        <v>0</v>
      </c>
      <c r="CM82" s="138">
        <f t="shared" si="74"/>
        <v>0</v>
      </c>
      <c r="CN82" s="134"/>
      <c r="CO82" s="135">
        <f t="shared" si="87"/>
        <v>0</v>
      </c>
      <c r="CP82" s="136">
        <f t="shared" si="55"/>
        <v>0</v>
      </c>
      <c r="CQ82" s="136">
        <f>IF($Y82-SUMIF($BK$10:CP$10,CQ$10,$BK82:CP82)&lt;ROUNDDOWN(CM82*CO82*1/2,0),$Y82-SUMIF($BK$10:CP$10,CQ$10,$BK82:CP82),ROUNDDOWN(CM82*CO82*1/2,0))</f>
        <v>0</v>
      </c>
      <c r="CR82" s="136">
        <f t="shared" si="30"/>
        <v>0</v>
      </c>
      <c r="CS82" s="138">
        <f t="shared" si="75"/>
        <v>0</v>
      </c>
      <c r="CT82" s="134"/>
      <c r="CU82" s="135">
        <f t="shared" si="88"/>
        <v>0</v>
      </c>
      <c r="CV82" s="136">
        <f t="shared" si="56"/>
        <v>0</v>
      </c>
      <c r="CW82" s="136">
        <f>IF($Y82-SUMIF($BK$10:CV$10,CW$10,$BK82:CV82)&lt;ROUNDDOWN(CS82*CU82*1/2,0),$Y82-SUMIF($BK$10:CV$10,CW$10,$BK82:CV82),ROUNDDOWN(CS82*CU82*1/2,0))</f>
        <v>0</v>
      </c>
      <c r="CX82" s="136">
        <f t="shared" si="33"/>
        <v>0</v>
      </c>
      <c r="CY82" s="138">
        <f t="shared" si="76"/>
        <v>0</v>
      </c>
      <c r="CZ82" s="134"/>
      <c r="DA82" s="135">
        <f t="shared" si="89"/>
        <v>0</v>
      </c>
      <c r="DB82" s="136">
        <f t="shared" si="57"/>
        <v>0</v>
      </c>
      <c r="DC82" s="136">
        <f>IF($Y82-SUMIF($BK$10:DB$10,DC$10,$BK82:DB82)&lt;ROUNDDOWN(CY82*DA82*1/2,0),$Y82-SUMIF($BK$10:DB$10,DC$10,$BK82:DB82),ROUNDDOWN(CY82*DA82*1/2,0))</f>
        <v>0</v>
      </c>
      <c r="DD82" s="136">
        <f t="shared" si="36"/>
        <v>0</v>
      </c>
      <c r="DE82" s="138">
        <f t="shared" si="77"/>
        <v>0</v>
      </c>
      <c r="DF82" s="134"/>
      <c r="DG82" s="135">
        <f t="shared" si="90"/>
        <v>0</v>
      </c>
      <c r="DH82" s="136">
        <f t="shared" si="58"/>
        <v>0</v>
      </c>
      <c r="DI82" s="136">
        <f>IF($Y82-SUMIF($BK$10:DH$10,DI$10,$BK82:DH82)&lt;ROUNDDOWN(DE82*DG82*1/2,0),$Y82-SUMIF($BK$10:DH$10,DI$10,$BK82:DH82),ROUNDDOWN(DE82*DG82*1/2,0))</f>
        <v>0</v>
      </c>
      <c r="DJ82" s="136">
        <f t="shared" si="39"/>
        <v>0</v>
      </c>
      <c r="DK82" s="124">
        <f t="shared" si="52"/>
        <v>0</v>
      </c>
      <c r="DL82" s="124">
        <f t="shared" si="78"/>
        <v>0</v>
      </c>
      <c r="DM82" s="229">
        <f t="shared" si="92"/>
        <v>0</v>
      </c>
      <c r="DO82" s="102" t="str">
        <f t="shared" si="41"/>
        <v/>
      </c>
      <c r="DP82" s="88" t="str">
        <f t="shared" si="91"/>
        <v/>
      </c>
      <c r="DQ82" s="103" t="str">
        <f t="shared" si="53"/>
        <v/>
      </c>
    </row>
    <row r="83" spans="1:121" ht="26.25" hidden="1" customHeight="1" outlineLevel="1">
      <c r="A83" s="110">
        <v>72</v>
      </c>
      <c r="B83" s="186"/>
      <c r="C83" s="186"/>
      <c r="D83" s="186"/>
      <c r="E83" s="186"/>
      <c r="F83" s="186"/>
      <c r="G83" s="186"/>
      <c r="H83" s="186"/>
      <c r="I83" s="187"/>
      <c r="J83" s="187"/>
      <c r="K83" s="187"/>
      <c r="L83" s="187"/>
      <c r="M83" s="188"/>
      <c r="N83" s="189"/>
      <c r="O83" s="120"/>
      <c r="P83" s="120"/>
      <c r="Q83" s="121"/>
      <c r="R83" s="121"/>
      <c r="S83" s="261"/>
      <c r="T83" s="122"/>
      <c r="U83" s="120"/>
      <c r="V83" s="123"/>
      <c r="W83" s="124">
        <f t="shared" si="79"/>
        <v>0</v>
      </c>
      <c r="X83" s="125">
        <v>0</v>
      </c>
      <c r="Y83" s="126">
        <f t="shared" si="44"/>
        <v>0</v>
      </c>
      <c r="Z83" s="123"/>
      <c r="AA83" s="140"/>
      <c r="AB83" s="124">
        <f t="shared" si="45"/>
        <v>0</v>
      </c>
      <c r="AC83" s="128"/>
      <c r="AD83" s="129">
        <f t="shared" si="47"/>
        <v>0</v>
      </c>
      <c r="AE83" s="130">
        <f t="shared" si="48"/>
        <v>0</v>
      </c>
      <c r="AF83" s="131"/>
      <c r="AG83" s="131"/>
      <c r="AH83" s="131"/>
      <c r="AI83" s="131"/>
      <c r="AJ83" s="131"/>
      <c r="AK83" s="131"/>
      <c r="AL83" s="123"/>
      <c r="AM83" s="124" cm="1">
        <f t="array" ref="AM83">IFERROR(ROUND(_xlfn.IFS($U83="Ａ重油",AL83*1,$U83="灯油",AL83*0.939,$U83="ＬＰガス",AL83*1.299,$U83="ＬＮＧ",AL83*1.56),1),0)</f>
        <v>0</v>
      </c>
      <c r="AN83" s="123"/>
      <c r="AO83" s="124" cm="1">
        <f t="array" ref="AO83">IFERROR(ROUND(_xlfn.IFS($U83="Ａ重油",AN83*1,$U83="灯油",AN83*0.939,$U83="ＬＰガス",AN83*1.299,$U83="ＬＮＧ",AN83*1.56),1),0)</f>
        <v>0</v>
      </c>
      <c r="AP83" s="123"/>
      <c r="AQ83" s="123"/>
      <c r="AR83" s="132"/>
      <c r="AS83" s="181"/>
      <c r="AT83" s="237"/>
      <c r="AU83" s="238"/>
      <c r="AV83" s="237"/>
      <c r="AW83" s="237"/>
      <c r="AX83" s="238"/>
      <c r="AY83" s="237"/>
      <c r="AZ83" s="238"/>
      <c r="BA83" s="237"/>
      <c r="BB83" s="237"/>
      <c r="BC83" s="238"/>
      <c r="BD83" s="238"/>
      <c r="BE83" s="237"/>
      <c r="BF83" s="237"/>
      <c r="BG83" s="238"/>
      <c r="BH83" s="254"/>
      <c r="BI83" s="133">
        <f t="shared" si="69"/>
        <v>0</v>
      </c>
      <c r="BJ83" s="134"/>
      <c r="BK83" s="135">
        <f t="shared" si="80"/>
        <v>0</v>
      </c>
      <c r="BL83" s="136">
        <f t="shared" si="81"/>
        <v>0</v>
      </c>
      <c r="BM83" s="136">
        <f>IF($Y83-SUMIF($BK$10:BL$10,BM$10,$BK83:BL83)&lt;ROUNDDOWN(BI83*BK83*1/2,0),$Y83-SUMIF($BK$10:BL$10,BM$10,$BK83:BL83),ROUNDDOWN(BI83*BK83*1/2,0))</f>
        <v>0</v>
      </c>
      <c r="BN83" s="136">
        <f t="shared" si="82"/>
        <v>0</v>
      </c>
      <c r="BO83" s="137">
        <f t="shared" si="70"/>
        <v>0</v>
      </c>
      <c r="BP83" s="134"/>
      <c r="BQ83" s="135">
        <f t="shared" si="83"/>
        <v>0</v>
      </c>
      <c r="BR83" s="136">
        <f t="shared" si="49"/>
        <v>0</v>
      </c>
      <c r="BS83" s="136">
        <f>IF($Y83-SUMIF($BK$10:BR$10,BS$10,$BK83:BR83)&lt;ROUNDDOWN(BO83*BQ83*1/2,0),$Y83-SUMIF($BK$10:BR$10,BS$10,$BK83:BR83),ROUNDDOWN(BO83*BQ83*1/2,0))</f>
        <v>0</v>
      </c>
      <c r="BT83" s="136">
        <f t="shared" si="18"/>
        <v>0</v>
      </c>
      <c r="BU83" s="137">
        <f t="shared" si="71"/>
        <v>0</v>
      </c>
      <c r="BV83" s="134"/>
      <c r="BW83" s="135">
        <f t="shared" si="84"/>
        <v>0</v>
      </c>
      <c r="BX83" s="136">
        <f t="shared" si="50"/>
        <v>0</v>
      </c>
      <c r="BY83" s="136">
        <f>IF($Y83-SUMIF($BK$10:BX$10,BY$10,$BK83:BX83)&lt;ROUNDDOWN(BU83*BW83*1/2,0),$Y83-SUMIF($BK$10:BX$10,BY$10,$BK83:BX83),ROUNDDOWN(BU83*BW83*1/2,0))</f>
        <v>0</v>
      </c>
      <c r="BZ83" s="136">
        <f t="shared" si="21"/>
        <v>0</v>
      </c>
      <c r="CA83" s="137">
        <f t="shared" si="72"/>
        <v>0</v>
      </c>
      <c r="CB83" s="134"/>
      <c r="CC83" s="135">
        <f t="shared" si="85"/>
        <v>0</v>
      </c>
      <c r="CD83" s="136">
        <f t="shared" si="51"/>
        <v>0</v>
      </c>
      <c r="CE83" s="136">
        <f>IF($Y83-SUMIF($BK$10:CD$10,CE$10,$BK83:CD83)&lt;ROUNDDOWN(CA83*CC83*1/2,0),$Y83-SUMIF($BK$10:CD$10,CE$10,$BK83:CD83),ROUNDDOWN(CA83*CC83*1/2,0))</f>
        <v>0</v>
      </c>
      <c r="CF83" s="136">
        <f t="shared" si="24"/>
        <v>0</v>
      </c>
      <c r="CG83" s="137">
        <f t="shared" si="73"/>
        <v>0</v>
      </c>
      <c r="CH83" s="134"/>
      <c r="CI83" s="135">
        <f t="shared" si="86"/>
        <v>0</v>
      </c>
      <c r="CJ83" s="136">
        <f t="shared" si="54"/>
        <v>0</v>
      </c>
      <c r="CK83" s="136">
        <f>IF($Y83-SUMIF($BK$10:CJ$10,CK$10,$BK83:CJ83)&lt;ROUNDDOWN(CG83*CI83*1/2,0),$Y83-SUMIF($BK$10:CJ$10,CK$10,$BK83:CJ83),ROUNDDOWN(CG83*CI83*1/2,0))</f>
        <v>0</v>
      </c>
      <c r="CL83" s="136">
        <f t="shared" si="27"/>
        <v>0</v>
      </c>
      <c r="CM83" s="138">
        <f t="shared" si="74"/>
        <v>0</v>
      </c>
      <c r="CN83" s="134"/>
      <c r="CO83" s="135">
        <f t="shared" si="87"/>
        <v>0</v>
      </c>
      <c r="CP83" s="136">
        <f t="shared" si="55"/>
        <v>0</v>
      </c>
      <c r="CQ83" s="136">
        <f>IF($Y83-SUMIF($BK$10:CP$10,CQ$10,$BK83:CP83)&lt;ROUNDDOWN(CM83*CO83*1/2,0),$Y83-SUMIF($BK$10:CP$10,CQ$10,$BK83:CP83),ROUNDDOWN(CM83*CO83*1/2,0))</f>
        <v>0</v>
      </c>
      <c r="CR83" s="136">
        <f t="shared" si="30"/>
        <v>0</v>
      </c>
      <c r="CS83" s="138">
        <f t="shared" si="75"/>
        <v>0</v>
      </c>
      <c r="CT83" s="134"/>
      <c r="CU83" s="135">
        <f t="shared" si="88"/>
        <v>0</v>
      </c>
      <c r="CV83" s="136">
        <f t="shared" si="56"/>
        <v>0</v>
      </c>
      <c r="CW83" s="136">
        <f>IF($Y83-SUMIF($BK$10:CV$10,CW$10,$BK83:CV83)&lt;ROUNDDOWN(CS83*CU83*1/2,0),$Y83-SUMIF($BK$10:CV$10,CW$10,$BK83:CV83),ROUNDDOWN(CS83*CU83*1/2,0))</f>
        <v>0</v>
      </c>
      <c r="CX83" s="136">
        <f t="shared" si="33"/>
        <v>0</v>
      </c>
      <c r="CY83" s="138">
        <f t="shared" si="76"/>
        <v>0</v>
      </c>
      <c r="CZ83" s="134"/>
      <c r="DA83" s="135">
        <f t="shared" si="89"/>
        <v>0</v>
      </c>
      <c r="DB83" s="136">
        <f t="shared" si="57"/>
        <v>0</v>
      </c>
      <c r="DC83" s="136">
        <f>IF($Y83-SUMIF($BK$10:DB$10,DC$10,$BK83:DB83)&lt;ROUNDDOWN(CY83*DA83*1/2,0),$Y83-SUMIF($BK$10:DB$10,DC$10,$BK83:DB83),ROUNDDOWN(CY83*DA83*1/2,0))</f>
        <v>0</v>
      </c>
      <c r="DD83" s="136">
        <f t="shared" si="36"/>
        <v>0</v>
      </c>
      <c r="DE83" s="138">
        <f t="shared" si="77"/>
        <v>0</v>
      </c>
      <c r="DF83" s="134"/>
      <c r="DG83" s="135">
        <f t="shared" si="90"/>
        <v>0</v>
      </c>
      <c r="DH83" s="136">
        <f t="shared" si="58"/>
        <v>0</v>
      </c>
      <c r="DI83" s="136">
        <f>IF($Y83-SUMIF($BK$10:DH$10,DI$10,$BK83:DH83)&lt;ROUNDDOWN(DE83*DG83*1/2,0),$Y83-SUMIF($BK$10:DH$10,DI$10,$BK83:DH83),ROUNDDOWN(DE83*DG83*1/2,0))</f>
        <v>0</v>
      </c>
      <c r="DJ83" s="136">
        <f t="shared" si="39"/>
        <v>0</v>
      </c>
      <c r="DK83" s="124">
        <f t="shared" si="52"/>
        <v>0</v>
      </c>
      <c r="DL83" s="124">
        <f t="shared" si="78"/>
        <v>0</v>
      </c>
      <c r="DM83" s="229">
        <f t="shared" si="92"/>
        <v>0</v>
      </c>
      <c r="DO83" s="102" t="str">
        <f t="shared" si="41"/>
        <v/>
      </c>
      <c r="DP83" s="88" t="str">
        <f t="shared" si="91"/>
        <v/>
      </c>
      <c r="DQ83" s="103" t="str">
        <f t="shared" si="53"/>
        <v/>
      </c>
    </row>
    <row r="84" spans="1:121" ht="26.25" hidden="1" customHeight="1" outlineLevel="1">
      <c r="A84" s="110">
        <v>73</v>
      </c>
      <c r="B84" s="186"/>
      <c r="C84" s="186"/>
      <c r="D84" s="186"/>
      <c r="E84" s="186"/>
      <c r="F84" s="186"/>
      <c r="G84" s="186"/>
      <c r="H84" s="186"/>
      <c r="I84" s="187"/>
      <c r="J84" s="187"/>
      <c r="K84" s="187"/>
      <c r="L84" s="187"/>
      <c r="M84" s="188"/>
      <c r="N84" s="189"/>
      <c r="O84" s="120"/>
      <c r="P84" s="120"/>
      <c r="Q84" s="121"/>
      <c r="R84" s="121"/>
      <c r="S84" s="261"/>
      <c r="T84" s="122"/>
      <c r="U84" s="120"/>
      <c r="V84" s="123"/>
      <c r="W84" s="124">
        <f t="shared" si="79"/>
        <v>0</v>
      </c>
      <c r="X84" s="125">
        <v>0</v>
      </c>
      <c r="Y84" s="126">
        <f t="shared" si="44"/>
        <v>0</v>
      </c>
      <c r="Z84" s="123"/>
      <c r="AA84" s="140"/>
      <c r="AB84" s="124">
        <f t="shared" si="45"/>
        <v>0</v>
      </c>
      <c r="AC84" s="128"/>
      <c r="AD84" s="129">
        <f t="shared" ref="AD84:AD89" si="93">X84+Z84+AB84</f>
        <v>0</v>
      </c>
      <c r="AE84" s="130">
        <f t="shared" ref="AE84:AE89" si="94">W84</f>
        <v>0</v>
      </c>
      <c r="AF84" s="131"/>
      <c r="AG84" s="131"/>
      <c r="AH84" s="131"/>
      <c r="AI84" s="131"/>
      <c r="AJ84" s="131"/>
      <c r="AK84" s="131"/>
      <c r="AL84" s="123"/>
      <c r="AM84" s="124" cm="1">
        <f t="array" ref="AM84">IFERROR(ROUND(_xlfn.IFS($U84="Ａ重油",AL84*1,$U84="灯油",AL84*0.939,$U84="ＬＰガス",AL84*1.299,$U84="ＬＮＧ",AL84*1.56),1),0)</f>
        <v>0</v>
      </c>
      <c r="AN84" s="123"/>
      <c r="AO84" s="124" cm="1">
        <f t="array" ref="AO84">IFERROR(ROUND(_xlfn.IFS($U84="Ａ重油",AN84*1,$U84="灯油",AN84*0.939,$U84="ＬＰガス",AN84*1.299,$U84="ＬＮＧ",AN84*1.56),1),0)</f>
        <v>0</v>
      </c>
      <c r="AP84" s="123"/>
      <c r="AQ84" s="123"/>
      <c r="AR84" s="132"/>
      <c r="AS84" s="181"/>
      <c r="AT84" s="233"/>
      <c r="AU84" s="234"/>
      <c r="AV84" s="235"/>
      <c r="AW84" s="235"/>
      <c r="AX84" s="236"/>
      <c r="AY84" s="233"/>
      <c r="AZ84" s="234"/>
      <c r="BA84" s="235"/>
      <c r="BB84" s="235"/>
      <c r="BC84" s="236"/>
      <c r="BD84" s="236"/>
      <c r="BE84" s="235"/>
      <c r="BF84" s="235"/>
      <c r="BG84" s="236"/>
      <c r="BH84" s="254"/>
      <c r="BI84" s="133">
        <f t="shared" si="69"/>
        <v>0</v>
      </c>
      <c r="BJ84" s="134"/>
      <c r="BK84" s="135">
        <f t="shared" si="80"/>
        <v>0</v>
      </c>
      <c r="BL84" s="136">
        <f t="shared" si="81"/>
        <v>0</v>
      </c>
      <c r="BM84" s="136">
        <f>IF($Y84-SUMIF($BK$10:BL$10,BM$10,$BK84:BL84)&lt;ROUNDDOWN(BI84*BK84*1/2,0),$Y84-SUMIF($BK$10:BL$10,BM$10,$BK84:BL84),ROUNDDOWN(BI84*BK84*1/2,0))</f>
        <v>0</v>
      </c>
      <c r="BN84" s="136">
        <f t="shared" si="82"/>
        <v>0</v>
      </c>
      <c r="BO84" s="137">
        <f t="shared" si="70"/>
        <v>0</v>
      </c>
      <c r="BP84" s="134"/>
      <c r="BQ84" s="135">
        <f t="shared" si="83"/>
        <v>0</v>
      </c>
      <c r="BR84" s="136">
        <f t="shared" ref="BR84:BR89" si="95">SUM(BS84:BT84)</f>
        <v>0</v>
      </c>
      <c r="BS84" s="136">
        <f>IF($Y84-SUMIF($BK$10:BR$10,BS$10,$BK84:BR84)&lt;ROUNDDOWN(BO84*BQ84*1/2,0),$Y84-SUMIF($BK$10:BR$10,BS$10,$BK84:BR84),ROUNDDOWN(BO84*BQ84*1/2,0))</f>
        <v>0</v>
      </c>
      <c r="BT84" s="136">
        <f t="shared" si="18"/>
        <v>0</v>
      </c>
      <c r="BU84" s="137">
        <f t="shared" si="71"/>
        <v>0</v>
      </c>
      <c r="BV84" s="134"/>
      <c r="BW84" s="135">
        <f t="shared" si="84"/>
        <v>0</v>
      </c>
      <c r="BX84" s="136">
        <f t="shared" ref="BX84:BX89" si="96">SUM(BY84:BZ84)</f>
        <v>0</v>
      </c>
      <c r="BY84" s="136">
        <f>IF($Y84-SUMIF($BK$10:BX$10,BY$10,$BK84:BX84)&lt;ROUNDDOWN(BU84*BW84*1/2,0),$Y84-SUMIF($BK$10:BX$10,BY$10,$BK84:BX84),ROUNDDOWN(BU84*BW84*1/2,0))</f>
        <v>0</v>
      </c>
      <c r="BZ84" s="136">
        <f t="shared" si="21"/>
        <v>0</v>
      </c>
      <c r="CA84" s="137">
        <f t="shared" si="72"/>
        <v>0</v>
      </c>
      <c r="CB84" s="134"/>
      <c r="CC84" s="135">
        <f t="shared" si="85"/>
        <v>0</v>
      </c>
      <c r="CD84" s="136">
        <f t="shared" ref="CD84:CD89" si="97">SUM(CE84:CF84)</f>
        <v>0</v>
      </c>
      <c r="CE84" s="136">
        <f>IF($Y84-SUMIF($BK$10:CD$10,CE$10,$BK84:CD84)&lt;ROUNDDOWN(CA84*CC84*1/2,0),$Y84-SUMIF($BK$10:CD$10,CE$10,$BK84:CD84),ROUNDDOWN(CA84*CC84*1/2,0))</f>
        <v>0</v>
      </c>
      <c r="CF84" s="136">
        <f t="shared" si="24"/>
        <v>0</v>
      </c>
      <c r="CG84" s="137">
        <f t="shared" si="73"/>
        <v>0</v>
      </c>
      <c r="CH84" s="134"/>
      <c r="CI84" s="135">
        <f t="shared" si="86"/>
        <v>0</v>
      </c>
      <c r="CJ84" s="136">
        <f t="shared" ref="CJ84:CJ89" si="98">SUM(CK84:CL84)</f>
        <v>0</v>
      </c>
      <c r="CK84" s="136">
        <f>IF($Y84-SUMIF($BK$10:CJ$10,CK$10,$BK84:CJ84)&lt;ROUNDDOWN(CG84*CI84*1/2,0),$Y84-SUMIF($BK$10:CJ$10,CK$10,$BK84:CJ84),ROUNDDOWN(CG84*CI84*1/2,0))</f>
        <v>0</v>
      </c>
      <c r="CL84" s="136">
        <f t="shared" si="27"/>
        <v>0</v>
      </c>
      <c r="CM84" s="138">
        <f t="shared" si="74"/>
        <v>0</v>
      </c>
      <c r="CN84" s="134"/>
      <c r="CO84" s="135">
        <f t="shared" si="87"/>
        <v>0</v>
      </c>
      <c r="CP84" s="136">
        <f t="shared" si="55"/>
        <v>0</v>
      </c>
      <c r="CQ84" s="136">
        <f>IF($Y84-SUMIF($BK$10:CP$10,CQ$10,$BK84:CP84)&lt;ROUNDDOWN(CM84*CO84*1/2,0),$Y84-SUMIF($BK$10:CP$10,CQ$10,$BK84:CP84),ROUNDDOWN(CM84*CO84*1/2,0))</f>
        <v>0</v>
      </c>
      <c r="CR84" s="136">
        <f t="shared" si="30"/>
        <v>0</v>
      </c>
      <c r="CS84" s="138">
        <f t="shared" si="75"/>
        <v>0</v>
      </c>
      <c r="CT84" s="134"/>
      <c r="CU84" s="135">
        <f t="shared" si="88"/>
        <v>0</v>
      </c>
      <c r="CV84" s="136">
        <f t="shared" si="56"/>
        <v>0</v>
      </c>
      <c r="CW84" s="136">
        <f>IF($Y84-SUMIF($BK$10:CV$10,CW$10,$BK84:CV84)&lt;ROUNDDOWN(CS84*CU84*1/2,0),$Y84-SUMIF($BK$10:CV$10,CW$10,$BK84:CV84),ROUNDDOWN(CS84*CU84*1/2,0))</f>
        <v>0</v>
      </c>
      <c r="CX84" s="136">
        <f t="shared" si="33"/>
        <v>0</v>
      </c>
      <c r="CY84" s="138">
        <f t="shared" si="76"/>
        <v>0</v>
      </c>
      <c r="CZ84" s="134"/>
      <c r="DA84" s="135">
        <f t="shared" si="89"/>
        <v>0</v>
      </c>
      <c r="DB84" s="136">
        <f t="shared" si="57"/>
        <v>0</v>
      </c>
      <c r="DC84" s="136">
        <f>IF($Y84-SUMIF($BK$10:DB$10,DC$10,$BK84:DB84)&lt;ROUNDDOWN(CY84*DA84*1/2,0),$Y84-SUMIF($BK$10:DB$10,DC$10,$BK84:DB84),ROUNDDOWN(CY84*DA84*1/2,0))</f>
        <v>0</v>
      </c>
      <c r="DD84" s="136">
        <f t="shared" si="36"/>
        <v>0</v>
      </c>
      <c r="DE84" s="138">
        <f t="shared" si="77"/>
        <v>0</v>
      </c>
      <c r="DF84" s="134"/>
      <c r="DG84" s="135">
        <f t="shared" si="90"/>
        <v>0</v>
      </c>
      <c r="DH84" s="136">
        <f t="shared" si="58"/>
        <v>0</v>
      </c>
      <c r="DI84" s="136">
        <f>IF($Y84-SUMIF($BK$10:DH$10,DI$10,$BK84:DH84)&lt;ROUNDDOWN(DE84*DG84*1/2,0),$Y84-SUMIF($BK$10:DH$10,DI$10,$BK84:DH84),ROUNDDOWN(DE84*DG84*1/2,0))</f>
        <v>0</v>
      </c>
      <c r="DJ84" s="136">
        <f t="shared" si="39"/>
        <v>0</v>
      </c>
      <c r="DK84" s="124">
        <f t="shared" ref="DK84:DK89" si="99">BM84+BS84+BY84+CE84+CK84+CQ84+CW84+DC84+DI84</f>
        <v>0</v>
      </c>
      <c r="DL84" s="124">
        <f t="shared" si="78"/>
        <v>0</v>
      </c>
      <c r="DM84" s="229">
        <f t="shared" si="92"/>
        <v>0</v>
      </c>
      <c r="DO84" s="102" t="str">
        <f t="shared" si="41"/>
        <v/>
      </c>
      <c r="DP84" s="88" t="str">
        <f t="shared" si="91"/>
        <v/>
      </c>
      <c r="DQ84" s="103" t="str">
        <f t="shared" ref="DQ84:DQ89" si="100">IF($AN84&lt;=$AL84*0.85,"","XXX")</f>
        <v/>
      </c>
    </row>
    <row r="85" spans="1:121" ht="26.25" hidden="1" customHeight="1" outlineLevel="1">
      <c r="A85" s="110">
        <v>74</v>
      </c>
      <c r="B85" s="186"/>
      <c r="C85" s="186"/>
      <c r="D85" s="186"/>
      <c r="E85" s="186"/>
      <c r="F85" s="186"/>
      <c r="G85" s="186"/>
      <c r="H85" s="186"/>
      <c r="I85" s="187"/>
      <c r="J85" s="187"/>
      <c r="K85" s="187"/>
      <c r="L85" s="187"/>
      <c r="M85" s="188"/>
      <c r="N85" s="189"/>
      <c r="O85" s="120"/>
      <c r="P85" s="120"/>
      <c r="Q85" s="121"/>
      <c r="R85" s="121"/>
      <c r="S85" s="261"/>
      <c r="T85" s="122"/>
      <c r="U85" s="120"/>
      <c r="V85" s="123"/>
      <c r="W85" s="124">
        <f t="shared" si="79"/>
        <v>0</v>
      </c>
      <c r="X85" s="125">
        <v>0</v>
      </c>
      <c r="Y85" s="126">
        <f t="shared" si="44"/>
        <v>0</v>
      </c>
      <c r="Z85" s="123"/>
      <c r="AA85" s="140"/>
      <c r="AB85" s="124">
        <f t="shared" si="45"/>
        <v>0</v>
      </c>
      <c r="AC85" s="128"/>
      <c r="AD85" s="129">
        <f t="shared" si="93"/>
        <v>0</v>
      </c>
      <c r="AE85" s="130">
        <f t="shared" si="94"/>
        <v>0</v>
      </c>
      <c r="AF85" s="131"/>
      <c r="AG85" s="131"/>
      <c r="AH85" s="131"/>
      <c r="AI85" s="131"/>
      <c r="AJ85" s="131"/>
      <c r="AK85" s="131"/>
      <c r="AL85" s="123"/>
      <c r="AM85" s="124" cm="1">
        <f t="array" ref="AM85">IFERROR(ROUND(_xlfn.IFS($U85="Ａ重油",AL85*1,$U85="灯油",AL85*0.939,$U85="ＬＰガス",AL85*1.299,$U85="ＬＮＧ",AL85*1.56),1),0)</f>
        <v>0</v>
      </c>
      <c r="AN85" s="123"/>
      <c r="AO85" s="124" cm="1">
        <f t="array" ref="AO85">IFERROR(ROUND(_xlfn.IFS($U85="Ａ重油",AN85*1,$U85="灯油",AN85*0.939,$U85="ＬＰガス",AN85*1.299,$U85="ＬＮＧ",AN85*1.56),1),0)</f>
        <v>0</v>
      </c>
      <c r="AP85" s="123"/>
      <c r="AQ85" s="123"/>
      <c r="AR85" s="132"/>
      <c r="AS85" s="181"/>
      <c r="AT85" s="237"/>
      <c r="AU85" s="238"/>
      <c r="AV85" s="237"/>
      <c r="AW85" s="237"/>
      <c r="AX85" s="238"/>
      <c r="AY85" s="237"/>
      <c r="AZ85" s="238"/>
      <c r="BA85" s="237"/>
      <c r="BB85" s="237"/>
      <c r="BC85" s="238"/>
      <c r="BD85" s="238"/>
      <c r="BE85" s="237"/>
      <c r="BF85" s="237"/>
      <c r="BG85" s="238"/>
      <c r="BH85" s="254"/>
      <c r="BI85" s="133">
        <f t="shared" si="69"/>
        <v>0</v>
      </c>
      <c r="BJ85" s="134"/>
      <c r="BK85" s="135">
        <f t="shared" si="80"/>
        <v>0</v>
      </c>
      <c r="BL85" s="136">
        <f t="shared" si="81"/>
        <v>0</v>
      </c>
      <c r="BM85" s="136">
        <f>IF($Y85-SUMIF($BK$10:BL$10,BM$10,$BK85:BL85)&lt;ROUNDDOWN(BI85*BK85*1/2,0),$Y85-SUMIF($BK$10:BL$10,BM$10,$BK85:BL85),ROUNDDOWN(BI85*BK85*1/2,0))</f>
        <v>0</v>
      </c>
      <c r="BN85" s="136">
        <f t="shared" si="82"/>
        <v>0</v>
      </c>
      <c r="BO85" s="137">
        <f t="shared" si="70"/>
        <v>0</v>
      </c>
      <c r="BP85" s="134"/>
      <c r="BQ85" s="135">
        <f t="shared" si="83"/>
        <v>0</v>
      </c>
      <c r="BR85" s="136">
        <f t="shared" si="95"/>
        <v>0</v>
      </c>
      <c r="BS85" s="136">
        <f>IF($Y85-SUMIF($BK$10:BR$10,BS$10,$BK85:BR85)&lt;ROUNDDOWN(BO85*BQ85*1/2,0),$Y85-SUMIF($BK$10:BR$10,BS$10,$BK85:BR85),ROUNDDOWN(BO85*BQ85*1/2,0))</f>
        <v>0</v>
      </c>
      <c r="BT85" s="136">
        <f t="shared" si="18"/>
        <v>0</v>
      </c>
      <c r="BU85" s="137">
        <f t="shared" si="71"/>
        <v>0</v>
      </c>
      <c r="BV85" s="134"/>
      <c r="BW85" s="135">
        <f t="shared" si="84"/>
        <v>0</v>
      </c>
      <c r="BX85" s="136">
        <f t="shared" si="96"/>
        <v>0</v>
      </c>
      <c r="BY85" s="136">
        <f>IF($Y85-SUMIF($BK$10:BX$10,BY$10,$BK85:BX85)&lt;ROUNDDOWN(BU85*BW85*1/2,0),$Y85-SUMIF($BK$10:BX$10,BY$10,$BK85:BX85),ROUNDDOWN(BU85*BW85*1/2,0))</f>
        <v>0</v>
      </c>
      <c r="BZ85" s="136">
        <f t="shared" si="21"/>
        <v>0</v>
      </c>
      <c r="CA85" s="137">
        <f t="shared" si="72"/>
        <v>0</v>
      </c>
      <c r="CB85" s="134"/>
      <c r="CC85" s="135">
        <f t="shared" si="85"/>
        <v>0</v>
      </c>
      <c r="CD85" s="136">
        <f t="shared" si="97"/>
        <v>0</v>
      </c>
      <c r="CE85" s="136">
        <f>IF($Y85-SUMIF($BK$10:CD$10,CE$10,$BK85:CD85)&lt;ROUNDDOWN(CA85*CC85*1/2,0),$Y85-SUMIF($BK$10:CD$10,CE$10,$BK85:CD85),ROUNDDOWN(CA85*CC85*1/2,0))</f>
        <v>0</v>
      </c>
      <c r="CF85" s="136">
        <f t="shared" si="24"/>
        <v>0</v>
      </c>
      <c r="CG85" s="137">
        <f t="shared" si="73"/>
        <v>0</v>
      </c>
      <c r="CH85" s="134"/>
      <c r="CI85" s="135">
        <f t="shared" si="86"/>
        <v>0</v>
      </c>
      <c r="CJ85" s="136">
        <f t="shared" si="98"/>
        <v>0</v>
      </c>
      <c r="CK85" s="136">
        <f>IF($Y85-SUMIF($BK$10:CJ$10,CK$10,$BK85:CJ85)&lt;ROUNDDOWN(CG85*CI85*1/2,0),$Y85-SUMIF($BK$10:CJ$10,CK$10,$BK85:CJ85),ROUNDDOWN(CG85*CI85*1/2,0))</f>
        <v>0</v>
      </c>
      <c r="CL85" s="136">
        <f t="shared" si="27"/>
        <v>0</v>
      </c>
      <c r="CM85" s="138">
        <f t="shared" si="74"/>
        <v>0</v>
      </c>
      <c r="CN85" s="134"/>
      <c r="CO85" s="135">
        <f t="shared" si="87"/>
        <v>0</v>
      </c>
      <c r="CP85" s="136">
        <f t="shared" ref="CP85:CP89" si="101">SUM(CQ85:CR85)</f>
        <v>0</v>
      </c>
      <c r="CQ85" s="136">
        <f>IF($Y85-SUMIF($BK$10:CP$10,CQ$10,$BK85:CP85)&lt;ROUNDDOWN(CM85*CO85*1/2,0),$Y85-SUMIF($BK$10:CP$10,CQ$10,$BK85:CP85),ROUNDDOWN(CM85*CO85*1/2,0))</f>
        <v>0</v>
      </c>
      <c r="CR85" s="136">
        <f t="shared" si="30"/>
        <v>0</v>
      </c>
      <c r="CS85" s="138">
        <f t="shared" si="75"/>
        <v>0</v>
      </c>
      <c r="CT85" s="134"/>
      <c r="CU85" s="135">
        <f t="shared" si="88"/>
        <v>0</v>
      </c>
      <c r="CV85" s="136">
        <f t="shared" ref="CV85:CV89" si="102">SUM(CW85:CX85)</f>
        <v>0</v>
      </c>
      <c r="CW85" s="136">
        <f>IF($Y85-SUMIF($BK$10:CV$10,CW$10,$BK85:CV85)&lt;ROUNDDOWN(CS85*CU85*1/2,0),$Y85-SUMIF($BK$10:CV$10,CW$10,$BK85:CV85),ROUNDDOWN(CS85*CU85*1/2,0))</f>
        <v>0</v>
      </c>
      <c r="CX85" s="136">
        <f t="shared" si="33"/>
        <v>0</v>
      </c>
      <c r="CY85" s="138">
        <f t="shared" si="76"/>
        <v>0</v>
      </c>
      <c r="CZ85" s="134"/>
      <c r="DA85" s="135">
        <f t="shared" si="89"/>
        <v>0</v>
      </c>
      <c r="DB85" s="136">
        <f t="shared" ref="DB85:DB89" si="103">SUM(DC85:DD85)</f>
        <v>0</v>
      </c>
      <c r="DC85" s="136">
        <f>IF($Y85-SUMIF($BK$10:DB$10,DC$10,$BK85:DB85)&lt;ROUNDDOWN(CY85*DA85*1/2,0),$Y85-SUMIF($BK$10:DB$10,DC$10,$BK85:DB85),ROUNDDOWN(CY85*DA85*1/2,0))</f>
        <v>0</v>
      </c>
      <c r="DD85" s="136">
        <f t="shared" si="36"/>
        <v>0</v>
      </c>
      <c r="DE85" s="138">
        <f t="shared" si="77"/>
        <v>0</v>
      </c>
      <c r="DF85" s="134"/>
      <c r="DG85" s="135">
        <f t="shared" si="90"/>
        <v>0</v>
      </c>
      <c r="DH85" s="136">
        <f t="shared" ref="DH85:DH89" si="104">SUM(DI85:DJ85)</f>
        <v>0</v>
      </c>
      <c r="DI85" s="136">
        <f>IF($Y85-SUMIF($BK$10:DH$10,DI$10,$BK85:DH85)&lt;ROUNDDOWN(DE85*DG85*1/2,0),$Y85-SUMIF($BK$10:DH$10,DI$10,$BK85:DH85),ROUNDDOWN(DE85*DG85*1/2,0))</f>
        <v>0</v>
      </c>
      <c r="DJ85" s="136">
        <f t="shared" si="39"/>
        <v>0</v>
      </c>
      <c r="DK85" s="124">
        <f t="shared" si="99"/>
        <v>0</v>
      </c>
      <c r="DL85" s="124">
        <f t="shared" si="78"/>
        <v>0</v>
      </c>
      <c r="DM85" s="229">
        <f t="shared" si="92"/>
        <v>0</v>
      </c>
      <c r="DO85" s="102" t="str">
        <f t="shared" si="41"/>
        <v/>
      </c>
      <c r="DP85" s="88" t="str">
        <f t="shared" si="91"/>
        <v/>
      </c>
      <c r="DQ85" s="103" t="str">
        <f t="shared" si="100"/>
        <v/>
      </c>
    </row>
    <row r="86" spans="1:121" ht="26.25" hidden="1" customHeight="1" outlineLevel="1">
      <c r="A86" s="110">
        <v>75</v>
      </c>
      <c r="B86" s="186"/>
      <c r="C86" s="186"/>
      <c r="D86" s="186"/>
      <c r="E86" s="186"/>
      <c r="F86" s="186"/>
      <c r="G86" s="186"/>
      <c r="H86" s="186"/>
      <c r="I86" s="187"/>
      <c r="J86" s="187"/>
      <c r="K86" s="187"/>
      <c r="L86" s="187"/>
      <c r="M86" s="188"/>
      <c r="N86" s="189"/>
      <c r="O86" s="120"/>
      <c r="P86" s="120"/>
      <c r="Q86" s="121"/>
      <c r="R86" s="121"/>
      <c r="S86" s="261"/>
      <c r="T86" s="122"/>
      <c r="U86" s="120"/>
      <c r="V86" s="123"/>
      <c r="W86" s="124">
        <f t="shared" si="79"/>
        <v>0</v>
      </c>
      <c r="X86" s="125">
        <v>0</v>
      </c>
      <c r="Y86" s="126">
        <f t="shared" si="44"/>
        <v>0</v>
      </c>
      <c r="Z86" s="123"/>
      <c r="AA86" s="140"/>
      <c r="AB86" s="124">
        <f t="shared" si="45"/>
        <v>0</v>
      </c>
      <c r="AC86" s="128"/>
      <c r="AD86" s="129">
        <f t="shared" si="93"/>
        <v>0</v>
      </c>
      <c r="AE86" s="130">
        <f t="shared" si="94"/>
        <v>0</v>
      </c>
      <c r="AF86" s="131"/>
      <c r="AG86" s="131"/>
      <c r="AH86" s="131"/>
      <c r="AI86" s="131"/>
      <c r="AJ86" s="131"/>
      <c r="AK86" s="131"/>
      <c r="AL86" s="123"/>
      <c r="AM86" s="124" cm="1">
        <f t="array" ref="AM86">IFERROR(ROUND(_xlfn.IFS($U86="Ａ重油",AL86*1,$U86="灯油",AL86*0.939,$U86="ＬＰガス",AL86*1.299,$U86="ＬＮＧ",AL86*1.56),1),0)</f>
        <v>0</v>
      </c>
      <c r="AN86" s="123"/>
      <c r="AO86" s="124" cm="1">
        <f t="array" ref="AO86">IFERROR(ROUND(_xlfn.IFS($U86="Ａ重油",AN86*1,$U86="灯油",AN86*0.939,$U86="ＬＰガス",AN86*1.299,$U86="ＬＮＧ",AN86*1.56),1),0)</f>
        <v>0</v>
      </c>
      <c r="AP86" s="123"/>
      <c r="AQ86" s="123"/>
      <c r="AR86" s="132"/>
      <c r="AS86" s="181"/>
      <c r="AT86" s="233"/>
      <c r="AU86" s="234"/>
      <c r="AV86" s="235"/>
      <c r="AW86" s="235"/>
      <c r="AX86" s="236"/>
      <c r="AY86" s="233"/>
      <c r="AZ86" s="234"/>
      <c r="BA86" s="235"/>
      <c r="BB86" s="235"/>
      <c r="BC86" s="236"/>
      <c r="BD86" s="236"/>
      <c r="BE86" s="235"/>
      <c r="BF86" s="235"/>
      <c r="BG86" s="236"/>
      <c r="BH86" s="254"/>
      <c r="BI86" s="133">
        <f t="shared" si="69"/>
        <v>0</v>
      </c>
      <c r="BJ86" s="134"/>
      <c r="BK86" s="135">
        <f t="shared" si="80"/>
        <v>0</v>
      </c>
      <c r="BL86" s="136">
        <f t="shared" si="81"/>
        <v>0</v>
      </c>
      <c r="BM86" s="136">
        <f>IF($Y86-SUMIF($BK$10:BL$10,BM$10,$BK86:BL86)&lt;ROUNDDOWN(BI86*BK86*1/2,0),$Y86-SUMIF($BK$10:BL$10,BM$10,$BK86:BL86),ROUNDDOWN(BI86*BK86*1/2,0))</f>
        <v>0</v>
      </c>
      <c r="BN86" s="136">
        <f t="shared" si="82"/>
        <v>0</v>
      </c>
      <c r="BO86" s="137">
        <f t="shared" si="70"/>
        <v>0</v>
      </c>
      <c r="BP86" s="134"/>
      <c r="BQ86" s="135">
        <f t="shared" si="83"/>
        <v>0</v>
      </c>
      <c r="BR86" s="136">
        <f t="shared" si="95"/>
        <v>0</v>
      </c>
      <c r="BS86" s="136">
        <f>IF($Y86-SUMIF($BK$10:BR$10,BS$10,$BK86:BR86)&lt;ROUNDDOWN(BO86*BQ86*1/2,0),$Y86-SUMIF($BK$10:BR$10,BS$10,$BK86:BR86),ROUNDDOWN(BO86*BQ86*1/2,0))</f>
        <v>0</v>
      </c>
      <c r="BT86" s="136">
        <f t="shared" si="18"/>
        <v>0</v>
      </c>
      <c r="BU86" s="137">
        <f t="shared" si="71"/>
        <v>0</v>
      </c>
      <c r="BV86" s="134"/>
      <c r="BW86" s="135">
        <f t="shared" si="84"/>
        <v>0</v>
      </c>
      <c r="BX86" s="136">
        <f t="shared" si="96"/>
        <v>0</v>
      </c>
      <c r="BY86" s="136">
        <f>IF($Y86-SUMIF($BK$10:BX$10,BY$10,$BK86:BX86)&lt;ROUNDDOWN(BU86*BW86*1/2,0),$Y86-SUMIF($BK$10:BX$10,BY$10,$BK86:BX86),ROUNDDOWN(BU86*BW86*1/2,0))</f>
        <v>0</v>
      </c>
      <c r="BZ86" s="136">
        <f t="shared" si="21"/>
        <v>0</v>
      </c>
      <c r="CA86" s="137">
        <f t="shared" si="72"/>
        <v>0</v>
      </c>
      <c r="CB86" s="134"/>
      <c r="CC86" s="135">
        <f t="shared" si="85"/>
        <v>0</v>
      </c>
      <c r="CD86" s="136">
        <f t="shared" si="97"/>
        <v>0</v>
      </c>
      <c r="CE86" s="136">
        <f>IF($Y86-SUMIF($BK$10:CD$10,CE$10,$BK86:CD86)&lt;ROUNDDOWN(CA86*CC86*1/2,0),$Y86-SUMIF($BK$10:CD$10,CE$10,$BK86:CD86),ROUNDDOWN(CA86*CC86*1/2,0))</f>
        <v>0</v>
      </c>
      <c r="CF86" s="136">
        <f t="shared" si="24"/>
        <v>0</v>
      </c>
      <c r="CG86" s="137">
        <f t="shared" si="73"/>
        <v>0</v>
      </c>
      <c r="CH86" s="134"/>
      <c r="CI86" s="135">
        <f t="shared" si="86"/>
        <v>0</v>
      </c>
      <c r="CJ86" s="136">
        <f t="shared" si="98"/>
        <v>0</v>
      </c>
      <c r="CK86" s="136">
        <f>IF($Y86-SUMIF($BK$10:CJ$10,CK$10,$BK86:CJ86)&lt;ROUNDDOWN(CG86*CI86*1/2,0),$Y86-SUMIF($BK$10:CJ$10,CK$10,$BK86:CJ86),ROUNDDOWN(CG86*CI86*1/2,0))</f>
        <v>0</v>
      </c>
      <c r="CL86" s="136">
        <f t="shared" si="27"/>
        <v>0</v>
      </c>
      <c r="CM86" s="138">
        <f t="shared" si="74"/>
        <v>0</v>
      </c>
      <c r="CN86" s="134"/>
      <c r="CO86" s="135">
        <f t="shared" si="87"/>
        <v>0</v>
      </c>
      <c r="CP86" s="136">
        <f t="shared" si="101"/>
        <v>0</v>
      </c>
      <c r="CQ86" s="136">
        <f>IF($Y86-SUMIF($BK$10:CP$10,CQ$10,$BK86:CP86)&lt;ROUNDDOWN(CM86*CO86*1/2,0),$Y86-SUMIF($BK$10:CP$10,CQ$10,$BK86:CP86),ROUNDDOWN(CM86*CO86*1/2,0))</f>
        <v>0</v>
      </c>
      <c r="CR86" s="136">
        <f t="shared" si="30"/>
        <v>0</v>
      </c>
      <c r="CS86" s="138">
        <f t="shared" si="75"/>
        <v>0</v>
      </c>
      <c r="CT86" s="134"/>
      <c r="CU86" s="135">
        <f t="shared" si="88"/>
        <v>0</v>
      </c>
      <c r="CV86" s="136">
        <f t="shared" si="102"/>
        <v>0</v>
      </c>
      <c r="CW86" s="136">
        <f>IF($Y86-SUMIF($BK$10:CV$10,CW$10,$BK86:CV86)&lt;ROUNDDOWN(CS86*CU86*1/2,0),$Y86-SUMIF($BK$10:CV$10,CW$10,$BK86:CV86),ROUNDDOWN(CS86*CU86*1/2,0))</f>
        <v>0</v>
      </c>
      <c r="CX86" s="136">
        <f t="shared" si="33"/>
        <v>0</v>
      </c>
      <c r="CY86" s="138">
        <f t="shared" si="76"/>
        <v>0</v>
      </c>
      <c r="CZ86" s="134"/>
      <c r="DA86" s="135">
        <f t="shared" si="89"/>
        <v>0</v>
      </c>
      <c r="DB86" s="136">
        <f t="shared" si="103"/>
        <v>0</v>
      </c>
      <c r="DC86" s="136">
        <f>IF($Y86-SUMIF($BK$10:DB$10,DC$10,$BK86:DB86)&lt;ROUNDDOWN(CY86*DA86*1/2,0),$Y86-SUMIF($BK$10:DB$10,DC$10,$BK86:DB86),ROUNDDOWN(CY86*DA86*1/2,0))</f>
        <v>0</v>
      </c>
      <c r="DD86" s="136">
        <f t="shared" si="36"/>
        <v>0</v>
      </c>
      <c r="DE86" s="138">
        <f t="shared" si="77"/>
        <v>0</v>
      </c>
      <c r="DF86" s="134"/>
      <c r="DG86" s="135">
        <f t="shared" si="90"/>
        <v>0</v>
      </c>
      <c r="DH86" s="136">
        <f t="shared" si="104"/>
        <v>0</v>
      </c>
      <c r="DI86" s="136">
        <f>IF($Y86-SUMIF($BK$10:DH$10,DI$10,$BK86:DH86)&lt;ROUNDDOWN(DE86*DG86*1/2,0),$Y86-SUMIF($BK$10:DH$10,DI$10,$BK86:DH86),ROUNDDOWN(DE86*DG86*1/2,0))</f>
        <v>0</v>
      </c>
      <c r="DJ86" s="136">
        <f t="shared" si="39"/>
        <v>0</v>
      </c>
      <c r="DK86" s="124">
        <f t="shared" si="99"/>
        <v>0</v>
      </c>
      <c r="DL86" s="124">
        <f t="shared" si="78"/>
        <v>0</v>
      </c>
      <c r="DM86" s="229">
        <f t="shared" si="92"/>
        <v>0</v>
      </c>
      <c r="DO86" s="102" t="str">
        <f t="shared" si="41"/>
        <v/>
      </c>
      <c r="DP86" s="88" t="str">
        <f t="shared" si="91"/>
        <v/>
      </c>
      <c r="DQ86" s="103" t="str">
        <f t="shared" si="100"/>
        <v/>
      </c>
    </row>
    <row r="87" spans="1:121" ht="26.25" hidden="1" customHeight="1" outlineLevel="1">
      <c r="A87" s="110">
        <v>76</v>
      </c>
      <c r="B87" s="186"/>
      <c r="C87" s="186"/>
      <c r="D87" s="186"/>
      <c r="E87" s="186"/>
      <c r="F87" s="186"/>
      <c r="G87" s="186"/>
      <c r="H87" s="186"/>
      <c r="I87" s="187"/>
      <c r="J87" s="187"/>
      <c r="K87" s="187"/>
      <c r="L87" s="187"/>
      <c r="M87" s="188"/>
      <c r="N87" s="189"/>
      <c r="O87" s="120"/>
      <c r="P87" s="120"/>
      <c r="Q87" s="121"/>
      <c r="R87" s="121"/>
      <c r="S87" s="261"/>
      <c r="T87" s="122"/>
      <c r="U87" s="120"/>
      <c r="V87" s="123"/>
      <c r="W87" s="124">
        <f t="shared" si="79"/>
        <v>0</v>
      </c>
      <c r="X87" s="125">
        <v>0</v>
      </c>
      <c r="Y87" s="126">
        <f t="shared" si="44"/>
        <v>0</v>
      </c>
      <c r="Z87" s="123"/>
      <c r="AA87" s="140"/>
      <c r="AB87" s="124">
        <f t="shared" si="45"/>
        <v>0</v>
      </c>
      <c r="AC87" s="128"/>
      <c r="AD87" s="129">
        <f t="shared" si="93"/>
        <v>0</v>
      </c>
      <c r="AE87" s="130">
        <f t="shared" si="94"/>
        <v>0</v>
      </c>
      <c r="AF87" s="131"/>
      <c r="AG87" s="131"/>
      <c r="AH87" s="131"/>
      <c r="AI87" s="131"/>
      <c r="AJ87" s="131"/>
      <c r="AK87" s="131"/>
      <c r="AL87" s="123"/>
      <c r="AM87" s="124" cm="1">
        <f t="array" ref="AM87">IFERROR(ROUND(_xlfn.IFS($U87="Ａ重油",AL87*1,$U87="灯油",AL87*0.939,$U87="ＬＰガス",AL87*1.299,$U87="ＬＮＧ",AL87*1.56),1),0)</f>
        <v>0</v>
      </c>
      <c r="AN87" s="123"/>
      <c r="AO87" s="124" cm="1">
        <f t="array" ref="AO87">IFERROR(ROUND(_xlfn.IFS($U87="Ａ重油",AN87*1,$U87="灯油",AN87*0.939,$U87="ＬＰガス",AN87*1.299,$U87="ＬＮＧ",AN87*1.56),1),0)</f>
        <v>0</v>
      </c>
      <c r="AP87" s="123"/>
      <c r="AQ87" s="123"/>
      <c r="AR87" s="132"/>
      <c r="AS87" s="181"/>
      <c r="AT87" s="237"/>
      <c r="AU87" s="238"/>
      <c r="AV87" s="237"/>
      <c r="AW87" s="237"/>
      <c r="AX87" s="238"/>
      <c r="AY87" s="237"/>
      <c r="AZ87" s="238"/>
      <c r="BA87" s="237"/>
      <c r="BB87" s="237"/>
      <c r="BC87" s="238"/>
      <c r="BD87" s="238"/>
      <c r="BE87" s="237"/>
      <c r="BF87" s="237"/>
      <c r="BG87" s="238"/>
      <c r="BH87" s="254"/>
      <c r="BI87" s="133">
        <f t="shared" si="69"/>
        <v>0</v>
      </c>
      <c r="BJ87" s="134"/>
      <c r="BK87" s="135">
        <f t="shared" si="80"/>
        <v>0</v>
      </c>
      <c r="BL87" s="136">
        <f t="shared" si="81"/>
        <v>0</v>
      </c>
      <c r="BM87" s="136">
        <f>IF($Y87-SUMIF($BK$10:BL$10,BM$10,$BK87:BL87)&lt;ROUNDDOWN(BI87*BK87*1/2,0),$Y87-SUMIF($BK$10:BL$10,BM$10,$BK87:BL87),ROUNDDOWN(BI87*BK87*1/2,0))</f>
        <v>0</v>
      </c>
      <c r="BN87" s="136">
        <f t="shared" si="82"/>
        <v>0</v>
      </c>
      <c r="BO87" s="137">
        <f t="shared" si="70"/>
        <v>0</v>
      </c>
      <c r="BP87" s="134"/>
      <c r="BQ87" s="135">
        <f t="shared" si="83"/>
        <v>0</v>
      </c>
      <c r="BR87" s="136">
        <f t="shared" si="95"/>
        <v>0</v>
      </c>
      <c r="BS87" s="136">
        <f>IF($Y87-SUMIF($BK$10:BR$10,BS$10,$BK87:BR87)&lt;ROUNDDOWN(BO87*BQ87*1/2,0),$Y87-SUMIF($BK$10:BR$10,BS$10,$BK87:BR87),ROUNDDOWN(BO87*BQ87*1/2,0))</f>
        <v>0</v>
      </c>
      <c r="BT87" s="136">
        <f t="shared" si="18"/>
        <v>0</v>
      </c>
      <c r="BU87" s="137">
        <f t="shared" si="71"/>
        <v>0</v>
      </c>
      <c r="BV87" s="134"/>
      <c r="BW87" s="135">
        <f t="shared" si="84"/>
        <v>0</v>
      </c>
      <c r="BX87" s="136">
        <f t="shared" si="96"/>
        <v>0</v>
      </c>
      <c r="BY87" s="136">
        <f>IF($Y87-SUMIF($BK$10:BX$10,BY$10,$BK87:BX87)&lt;ROUNDDOWN(BU87*BW87*1/2,0),$Y87-SUMIF($BK$10:BX$10,BY$10,$BK87:BX87),ROUNDDOWN(BU87*BW87*1/2,0))</f>
        <v>0</v>
      </c>
      <c r="BZ87" s="136">
        <f t="shared" si="21"/>
        <v>0</v>
      </c>
      <c r="CA87" s="137">
        <f t="shared" si="72"/>
        <v>0</v>
      </c>
      <c r="CB87" s="134"/>
      <c r="CC87" s="135">
        <f t="shared" si="85"/>
        <v>0</v>
      </c>
      <c r="CD87" s="136">
        <f t="shared" si="97"/>
        <v>0</v>
      </c>
      <c r="CE87" s="136">
        <f>IF($Y87-SUMIF($BK$10:CD$10,CE$10,$BK87:CD87)&lt;ROUNDDOWN(CA87*CC87*1/2,0),$Y87-SUMIF($BK$10:CD$10,CE$10,$BK87:CD87),ROUNDDOWN(CA87*CC87*1/2,0))</f>
        <v>0</v>
      </c>
      <c r="CF87" s="136">
        <f t="shared" si="24"/>
        <v>0</v>
      </c>
      <c r="CG87" s="137">
        <f t="shared" si="73"/>
        <v>0</v>
      </c>
      <c r="CH87" s="134"/>
      <c r="CI87" s="135">
        <f t="shared" si="86"/>
        <v>0</v>
      </c>
      <c r="CJ87" s="136">
        <f t="shared" si="98"/>
        <v>0</v>
      </c>
      <c r="CK87" s="136">
        <f>IF($Y87-SUMIF($BK$10:CJ$10,CK$10,$BK87:CJ87)&lt;ROUNDDOWN(CG87*CI87*1/2,0),$Y87-SUMIF($BK$10:CJ$10,CK$10,$BK87:CJ87),ROUNDDOWN(CG87*CI87*1/2,0))</f>
        <v>0</v>
      </c>
      <c r="CL87" s="136">
        <f t="shared" si="27"/>
        <v>0</v>
      </c>
      <c r="CM87" s="138">
        <f t="shared" si="74"/>
        <v>0</v>
      </c>
      <c r="CN87" s="134"/>
      <c r="CO87" s="135">
        <f t="shared" si="87"/>
        <v>0</v>
      </c>
      <c r="CP87" s="136">
        <f t="shared" si="101"/>
        <v>0</v>
      </c>
      <c r="CQ87" s="136">
        <f>IF($Y87-SUMIF($BK$10:CP$10,CQ$10,$BK87:CP87)&lt;ROUNDDOWN(CM87*CO87*1/2,0),$Y87-SUMIF($BK$10:CP$10,CQ$10,$BK87:CP87),ROUNDDOWN(CM87*CO87*1/2,0))</f>
        <v>0</v>
      </c>
      <c r="CR87" s="136">
        <f t="shared" si="30"/>
        <v>0</v>
      </c>
      <c r="CS87" s="138">
        <f t="shared" si="75"/>
        <v>0</v>
      </c>
      <c r="CT87" s="134"/>
      <c r="CU87" s="135">
        <f t="shared" si="88"/>
        <v>0</v>
      </c>
      <c r="CV87" s="136">
        <f t="shared" si="102"/>
        <v>0</v>
      </c>
      <c r="CW87" s="136">
        <f>IF($Y87-SUMIF($BK$10:CV$10,CW$10,$BK87:CV87)&lt;ROUNDDOWN(CS87*CU87*1/2,0),$Y87-SUMIF($BK$10:CV$10,CW$10,$BK87:CV87),ROUNDDOWN(CS87*CU87*1/2,0))</f>
        <v>0</v>
      </c>
      <c r="CX87" s="136">
        <f t="shared" si="33"/>
        <v>0</v>
      </c>
      <c r="CY87" s="138">
        <f t="shared" si="76"/>
        <v>0</v>
      </c>
      <c r="CZ87" s="134"/>
      <c r="DA87" s="135">
        <f t="shared" si="89"/>
        <v>0</v>
      </c>
      <c r="DB87" s="136">
        <f t="shared" si="103"/>
        <v>0</v>
      </c>
      <c r="DC87" s="136">
        <f>IF($Y87-SUMIF($BK$10:DB$10,DC$10,$BK87:DB87)&lt;ROUNDDOWN(CY87*DA87*1/2,0),$Y87-SUMIF($BK$10:DB$10,DC$10,$BK87:DB87),ROUNDDOWN(CY87*DA87*1/2,0))</f>
        <v>0</v>
      </c>
      <c r="DD87" s="136">
        <f t="shared" si="36"/>
        <v>0</v>
      </c>
      <c r="DE87" s="138">
        <f t="shared" si="77"/>
        <v>0</v>
      </c>
      <c r="DF87" s="134"/>
      <c r="DG87" s="135">
        <f t="shared" si="90"/>
        <v>0</v>
      </c>
      <c r="DH87" s="136">
        <f t="shared" si="104"/>
        <v>0</v>
      </c>
      <c r="DI87" s="136">
        <f>IF($Y87-SUMIF($BK$10:DH$10,DI$10,$BK87:DH87)&lt;ROUNDDOWN(DE87*DG87*1/2,0),$Y87-SUMIF($BK$10:DH$10,DI$10,$BK87:DH87),ROUNDDOWN(DE87*DG87*1/2,0))</f>
        <v>0</v>
      </c>
      <c r="DJ87" s="136">
        <f t="shared" si="39"/>
        <v>0</v>
      </c>
      <c r="DK87" s="124">
        <f t="shared" si="99"/>
        <v>0</v>
      </c>
      <c r="DL87" s="124">
        <f t="shared" si="78"/>
        <v>0</v>
      </c>
      <c r="DM87" s="229">
        <f t="shared" si="92"/>
        <v>0</v>
      </c>
      <c r="DO87" s="102" t="str">
        <f t="shared" si="41"/>
        <v/>
      </c>
      <c r="DP87" s="88" t="str">
        <f t="shared" si="91"/>
        <v/>
      </c>
      <c r="DQ87" s="103" t="str">
        <f t="shared" si="100"/>
        <v/>
      </c>
    </row>
    <row r="88" spans="1:121" ht="26.25" hidden="1" customHeight="1" outlineLevel="1">
      <c r="A88" s="110">
        <v>77</v>
      </c>
      <c r="B88" s="186"/>
      <c r="C88" s="186"/>
      <c r="D88" s="186"/>
      <c r="E88" s="186"/>
      <c r="F88" s="186"/>
      <c r="G88" s="186"/>
      <c r="H88" s="186"/>
      <c r="I88" s="187"/>
      <c r="J88" s="187"/>
      <c r="K88" s="187"/>
      <c r="L88" s="187"/>
      <c r="M88" s="188"/>
      <c r="N88" s="189"/>
      <c r="O88" s="120"/>
      <c r="P88" s="120"/>
      <c r="Q88" s="121"/>
      <c r="R88" s="121"/>
      <c r="S88" s="261"/>
      <c r="T88" s="122"/>
      <c r="U88" s="120"/>
      <c r="V88" s="123"/>
      <c r="W88" s="124">
        <f t="shared" si="79"/>
        <v>0</v>
      </c>
      <c r="X88" s="125">
        <v>0</v>
      </c>
      <c r="Y88" s="126">
        <f t="shared" si="44"/>
        <v>0</v>
      </c>
      <c r="Z88" s="123"/>
      <c r="AA88" s="140"/>
      <c r="AB88" s="124">
        <f t="shared" si="45"/>
        <v>0</v>
      </c>
      <c r="AC88" s="128"/>
      <c r="AD88" s="129">
        <f t="shared" si="93"/>
        <v>0</v>
      </c>
      <c r="AE88" s="130">
        <f t="shared" si="94"/>
        <v>0</v>
      </c>
      <c r="AF88" s="131"/>
      <c r="AG88" s="131"/>
      <c r="AH88" s="131"/>
      <c r="AI88" s="131"/>
      <c r="AJ88" s="131"/>
      <c r="AK88" s="131"/>
      <c r="AL88" s="123"/>
      <c r="AM88" s="124" cm="1">
        <f t="array" ref="AM88">IFERROR(ROUND(_xlfn.IFS($U88="Ａ重油",AL88*1,$U88="灯油",AL88*0.939,$U88="ＬＰガス",AL88*1.299,$U88="ＬＮＧ",AL88*1.56),1),0)</f>
        <v>0</v>
      </c>
      <c r="AN88" s="123"/>
      <c r="AO88" s="124" cm="1">
        <f t="array" ref="AO88">IFERROR(ROUND(_xlfn.IFS($U88="Ａ重油",AN88*1,$U88="灯油",AN88*0.939,$U88="ＬＰガス",AN88*1.299,$U88="ＬＮＧ",AN88*1.56),1),0)</f>
        <v>0</v>
      </c>
      <c r="AP88" s="123"/>
      <c r="AQ88" s="123"/>
      <c r="AR88" s="132"/>
      <c r="AS88" s="181"/>
      <c r="AT88" s="233"/>
      <c r="AU88" s="234"/>
      <c r="AV88" s="235"/>
      <c r="AW88" s="235"/>
      <c r="AX88" s="236"/>
      <c r="AY88" s="233"/>
      <c r="AZ88" s="234"/>
      <c r="BA88" s="235"/>
      <c r="BB88" s="235"/>
      <c r="BC88" s="236"/>
      <c r="BD88" s="236"/>
      <c r="BE88" s="235"/>
      <c r="BF88" s="235"/>
      <c r="BG88" s="236"/>
      <c r="BH88" s="254"/>
      <c r="BI88" s="133">
        <f t="shared" si="69"/>
        <v>0</v>
      </c>
      <c r="BJ88" s="134"/>
      <c r="BK88" s="135">
        <f t="shared" si="80"/>
        <v>0</v>
      </c>
      <c r="BL88" s="136">
        <f t="shared" si="81"/>
        <v>0</v>
      </c>
      <c r="BM88" s="136">
        <f>IF($Y88-SUMIF($BK$10:BL$10,BM$10,$BK88:BL88)&lt;ROUNDDOWN(BI88*BK88*1/2,0),$Y88-SUMIF($BK$10:BL$10,BM$10,$BK88:BL88),ROUNDDOWN(BI88*BK88*1/2,0))</f>
        <v>0</v>
      </c>
      <c r="BN88" s="136">
        <f t="shared" si="82"/>
        <v>0</v>
      </c>
      <c r="BO88" s="137">
        <f t="shared" si="70"/>
        <v>0</v>
      </c>
      <c r="BP88" s="134"/>
      <c r="BQ88" s="135">
        <f t="shared" si="83"/>
        <v>0</v>
      </c>
      <c r="BR88" s="136">
        <f t="shared" si="95"/>
        <v>0</v>
      </c>
      <c r="BS88" s="136">
        <f>IF($Y88-SUMIF($BK$10:BR$10,BS$10,$BK88:BR88)&lt;ROUNDDOWN(BO88*BQ88*1/2,0),$Y88-SUMIF($BK$10:BR$10,BS$10,$BK88:BR88),ROUNDDOWN(BO88*BQ88*1/2,0))</f>
        <v>0</v>
      </c>
      <c r="BT88" s="136">
        <f t="shared" si="18"/>
        <v>0</v>
      </c>
      <c r="BU88" s="137">
        <f t="shared" si="71"/>
        <v>0</v>
      </c>
      <c r="BV88" s="134"/>
      <c r="BW88" s="135">
        <f t="shared" si="84"/>
        <v>0</v>
      </c>
      <c r="BX88" s="136">
        <f t="shared" si="96"/>
        <v>0</v>
      </c>
      <c r="BY88" s="136">
        <f>IF($Y88-SUMIF($BK$10:BX$10,BY$10,$BK88:BX88)&lt;ROUNDDOWN(BU88*BW88*1/2,0),$Y88-SUMIF($BK$10:BX$10,BY$10,$BK88:BX88),ROUNDDOWN(BU88*BW88*1/2,0))</f>
        <v>0</v>
      </c>
      <c r="BZ88" s="136">
        <f t="shared" si="21"/>
        <v>0</v>
      </c>
      <c r="CA88" s="137">
        <f t="shared" si="72"/>
        <v>0</v>
      </c>
      <c r="CB88" s="134"/>
      <c r="CC88" s="135">
        <f t="shared" si="85"/>
        <v>0</v>
      </c>
      <c r="CD88" s="136">
        <f t="shared" si="97"/>
        <v>0</v>
      </c>
      <c r="CE88" s="136">
        <f>IF($Y88-SUMIF($BK$10:CD$10,CE$10,$BK88:CD88)&lt;ROUNDDOWN(CA88*CC88*1/2,0),$Y88-SUMIF($BK$10:CD$10,CE$10,$BK88:CD88),ROUNDDOWN(CA88*CC88*1/2,0))</f>
        <v>0</v>
      </c>
      <c r="CF88" s="136">
        <f t="shared" si="24"/>
        <v>0</v>
      </c>
      <c r="CG88" s="137">
        <f t="shared" si="73"/>
        <v>0</v>
      </c>
      <c r="CH88" s="134"/>
      <c r="CI88" s="135">
        <f t="shared" si="86"/>
        <v>0</v>
      </c>
      <c r="CJ88" s="136">
        <f t="shared" si="98"/>
        <v>0</v>
      </c>
      <c r="CK88" s="136">
        <f>IF($Y88-SUMIF($BK$10:CJ$10,CK$10,$BK88:CJ88)&lt;ROUNDDOWN(CG88*CI88*1/2,0),$Y88-SUMIF($BK$10:CJ$10,CK$10,$BK88:CJ88),ROUNDDOWN(CG88*CI88*1/2,0))</f>
        <v>0</v>
      </c>
      <c r="CL88" s="136">
        <f t="shared" si="27"/>
        <v>0</v>
      </c>
      <c r="CM88" s="138">
        <f t="shared" si="74"/>
        <v>0</v>
      </c>
      <c r="CN88" s="134"/>
      <c r="CO88" s="135">
        <f t="shared" si="87"/>
        <v>0</v>
      </c>
      <c r="CP88" s="136">
        <f t="shared" si="101"/>
        <v>0</v>
      </c>
      <c r="CQ88" s="136">
        <f>IF($Y88-SUMIF($BK$10:CP$10,CQ$10,$BK88:CP88)&lt;ROUNDDOWN(CM88*CO88*1/2,0),$Y88-SUMIF($BK$10:CP$10,CQ$10,$BK88:CP88),ROUNDDOWN(CM88*CO88*1/2,0))</f>
        <v>0</v>
      </c>
      <c r="CR88" s="136">
        <f t="shared" si="30"/>
        <v>0</v>
      </c>
      <c r="CS88" s="138">
        <f t="shared" si="75"/>
        <v>0</v>
      </c>
      <c r="CT88" s="134"/>
      <c r="CU88" s="135">
        <f t="shared" si="88"/>
        <v>0</v>
      </c>
      <c r="CV88" s="136">
        <f t="shared" si="102"/>
        <v>0</v>
      </c>
      <c r="CW88" s="136">
        <f>IF($Y88-SUMIF($BK$10:CV$10,CW$10,$BK88:CV88)&lt;ROUNDDOWN(CS88*CU88*1/2,0),$Y88-SUMIF($BK$10:CV$10,CW$10,$BK88:CV88),ROUNDDOWN(CS88*CU88*1/2,0))</f>
        <v>0</v>
      </c>
      <c r="CX88" s="136">
        <f t="shared" si="33"/>
        <v>0</v>
      </c>
      <c r="CY88" s="138">
        <f t="shared" si="76"/>
        <v>0</v>
      </c>
      <c r="CZ88" s="134"/>
      <c r="DA88" s="135">
        <f t="shared" si="89"/>
        <v>0</v>
      </c>
      <c r="DB88" s="136">
        <f t="shared" si="103"/>
        <v>0</v>
      </c>
      <c r="DC88" s="136">
        <f>IF($Y88-SUMIF($BK$10:DB$10,DC$10,$BK88:DB88)&lt;ROUNDDOWN(CY88*DA88*1/2,0),$Y88-SUMIF($BK$10:DB$10,DC$10,$BK88:DB88),ROUNDDOWN(CY88*DA88*1/2,0))</f>
        <v>0</v>
      </c>
      <c r="DD88" s="136">
        <f t="shared" si="36"/>
        <v>0</v>
      </c>
      <c r="DE88" s="138">
        <f t="shared" si="77"/>
        <v>0</v>
      </c>
      <c r="DF88" s="134"/>
      <c r="DG88" s="135">
        <f t="shared" si="90"/>
        <v>0</v>
      </c>
      <c r="DH88" s="136">
        <f t="shared" si="104"/>
        <v>0</v>
      </c>
      <c r="DI88" s="136">
        <f>IF($Y88-SUMIF($BK$10:DH$10,DI$10,$BK88:DH88)&lt;ROUNDDOWN(DE88*DG88*1/2,0),$Y88-SUMIF($BK$10:DH$10,DI$10,$BK88:DH88),ROUNDDOWN(DE88*DG88*1/2,0))</f>
        <v>0</v>
      </c>
      <c r="DJ88" s="136">
        <f t="shared" si="39"/>
        <v>0</v>
      </c>
      <c r="DK88" s="124">
        <f t="shared" si="99"/>
        <v>0</v>
      </c>
      <c r="DL88" s="124">
        <f t="shared" si="78"/>
        <v>0</v>
      </c>
      <c r="DM88" s="229">
        <f t="shared" si="92"/>
        <v>0</v>
      </c>
      <c r="DO88" s="102" t="str">
        <f t="shared" si="41"/>
        <v/>
      </c>
      <c r="DP88" s="88" t="str">
        <f t="shared" si="91"/>
        <v/>
      </c>
      <c r="DQ88" s="103" t="str">
        <f t="shared" si="100"/>
        <v/>
      </c>
    </row>
    <row r="89" spans="1:121" ht="26.25" hidden="1" customHeight="1" outlineLevel="1">
      <c r="A89" s="110">
        <v>78</v>
      </c>
      <c r="B89" s="186"/>
      <c r="C89" s="186"/>
      <c r="D89" s="186"/>
      <c r="E89" s="186"/>
      <c r="F89" s="186"/>
      <c r="G89" s="186"/>
      <c r="H89" s="186"/>
      <c r="I89" s="187"/>
      <c r="J89" s="187"/>
      <c r="K89" s="187"/>
      <c r="L89" s="187"/>
      <c r="M89" s="188"/>
      <c r="N89" s="189"/>
      <c r="O89" s="120"/>
      <c r="P89" s="120"/>
      <c r="Q89" s="121"/>
      <c r="R89" s="121"/>
      <c r="S89" s="261"/>
      <c r="T89" s="122"/>
      <c r="U89" s="120"/>
      <c r="V89" s="123"/>
      <c r="W89" s="124">
        <f t="shared" si="79"/>
        <v>0</v>
      </c>
      <c r="X89" s="125">
        <v>0</v>
      </c>
      <c r="Y89" s="126">
        <f t="shared" si="44"/>
        <v>0</v>
      </c>
      <c r="Z89" s="123"/>
      <c r="AA89" s="140"/>
      <c r="AB89" s="124">
        <f t="shared" si="45"/>
        <v>0</v>
      </c>
      <c r="AC89" s="128"/>
      <c r="AD89" s="129">
        <f t="shared" si="93"/>
        <v>0</v>
      </c>
      <c r="AE89" s="130">
        <f t="shared" si="94"/>
        <v>0</v>
      </c>
      <c r="AF89" s="131"/>
      <c r="AG89" s="131"/>
      <c r="AH89" s="131"/>
      <c r="AI89" s="131"/>
      <c r="AJ89" s="131"/>
      <c r="AK89" s="131"/>
      <c r="AL89" s="123"/>
      <c r="AM89" s="124" cm="1">
        <f t="array" ref="AM89">IFERROR(ROUND(_xlfn.IFS($U89="Ａ重油",AL89*1,$U89="灯油",AL89*0.939,$U89="ＬＰガス",AL89*1.299,$U89="ＬＮＧ",AL89*1.56),1),0)</f>
        <v>0</v>
      </c>
      <c r="AN89" s="123"/>
      <c r="AO89" s="124" cm="1">
        <f t="array" ref="AO89">IFERROR(ROUND(_xlfn.IFS($U89="Ａ重油",AN89*1,$U89="灯油",AN89*0.939,$U89="ＬＰガス",AN89*1.299,$U89="ＬＮＧ",AN89*1.56),1),0)</f>
        <v>0</v>
      </c>
      <c r="AP89" s="123"/>
      <c r="AQ89" s="123"/>
      <c r="AR89" s="132"/>
      <c r="AS89" s="181"/>
      <c r="AT89" s="237"/>
      <c r="AU89" s="238"/>
      <c r="AV89" s="237"/>
      <c r="AW89" s="237"/>
      <c r="AX89" s="238"/>
      <c r="AY89" s="237"/>
      <c r="AZ89" s="238"/>
      <c r="BA89" s="237"/>
      <c r="BB89" s="237"/>
      <c r="BC89" s="238"/>
      <c r="BD89" s="238"/>
      <c r="BE89" s="237"/>
      <c r="BF89" s="237"/>
      <c r="BG89" s="238"/>
      <c r="BH89" s="254"/>
      <c r="BI89" s="133">
        <f t="shared" si="69"/>
        <v>0</v>
      </c>
      <c r="BJ89" s="134"/>
      <c r="BK89" s="135">
        <f t="shared" si="80"/>
        <v>0</v>
      </c>
      <c r="BL89" s="136">
        <f t="shared" si="81"/>
        <v>0</v>
      </c>
      <c r="BM89" s="136">
        <f>IF($Y89-SUMIF($BK$10:BL$10,BM$10,$BK89:BL89)&lt;ROUNDDOWN(BI89*BK89*1/2,0),$Y89-SUMIF($BK$10:BL$10,BM$10,$BK89:BL89),ROUNDDOWN(BI89*BK89*1/2,0))</f>
        <v>0</v>
      </c>
      <c r="BN89" s="136">
        <f t="shared" si="82"/>
        <v>0</v>
      </c>
      <c r="BO89" s="137">
        <f t="shared" si="70"/>
        <v>0</v>
      </c>
      <c r="BP89" s="134"/>
      <c r="BQ89" s="135">
        <f t="shared" si="83"/>
        <v>0</v>
      </c>
      <c r="BR89" s="136">
        <f t="shared" si="95"/>
        <v>0</v>
      </c>
      <c r="BS89" s="136">
        <f>IF($Y89-SUMIF($BK$10:BR$10,BS$10,$BK89:BR89)&lt;ROUNDDOWN(BO89*BQ89*1/2,0),$Y89-SUMIF($BK$10:BR$10,BS$10,$BK89:BR89),ROUNDDOWN(BO89*BQ89*1/2,0))</f>
        <v>0</v>
      </c>
      <c r="BT89" s="136">
        <f t="shared" si="18"/>
        <v>0</v>
      </c>
      <c r="BU89" s="137">
        <f t="shared" si="71"/>
        <v>0</v>
      </c>
      <c r="BV89" s="134"/>
      <c r="BW89" s="135">
        <f t="shared" si="84"/>
        <v>0</v>
      </c>
      <c r="BX89" s="136">
        <f t="shared" si="96"/>
        <v>0</v>
      </c>
      <c r="BY89" s="136">
        <f>IF($Y89-SUMIF($BK$10:BX$10,BY$10,$BK89:BX89)&lt;ROUNDDOWN(BU89*BW89*1/2,0),$Y89-SUMIF($BK$10:BX$10,BY$10,$BK89:BX89),ROUNDDOWN(BU89*BW89*1/2,0))</f>
        <v>0</v>
      </c>
      <c r="BZ89" s="136">
        <f t="shared" si="21"/>
        <v>0</v>
      </c>
      <c r="CA89" s="137">
        <f t="shared" si="72"/>
        <v>0</v>
      </c>
      <c r="CB89" s="134"/>
      <c r="CC89" s="135">
        <f t="shared" si="85"/>
        <v>0</v>
      </c>
      <c r="CD89" s="136">
        <f t="shared" si="97"/>
        <v>0</v>
      </c>
      <c r="CE89" s="136">
        <f>IF($Y89-SUMIF($BK$10:CD$10,CE$10,$BK89:CD89)&lt;ROUNDDOWN(CA89*CC89*1/2,0),$Y89-SUMIF($BK$10:CD$10,CE$10,$BK89:CD89),ROUNDDOWN(CA89*CC89*1/2,0))</f>
        <v>0</v>
      </c>
      <c r="CF89" s="136">
        <f t="shared" si="24"/>
        <v>0</v>
      </c>
      <c r="CG89" s="137">
        <f t="shared" si="73"/>
        <v>0</v>
      </c>
      <c r="CH89" s="134"/>
      <c r="CI89" s="135">
        <f t="shared" si="86"/>
        <v>0</v>
      </c>
      <c r="CJ89" s="136">
        <f t="shared" si="98"/>
        <v>0</v>
      </c>
      <c r="CK89" s="136">
        <f>IF($Y89-SUMIF($BK$10:CJ$10,CK$10,$BK89:CJ89)&lt;ROUNDDOWN(CG89*CI89*1/2,0),$Y89-SUMIF($BK$10:CJ$10,CK$10,$BK89:CJ89),ROUNDDOWN(CG89*CI89*1/2,0))</f>
        <v>0</v>
      </c>
      <c r="CL89" s="136">
        <f t="shared" si="27"/>
        <v>0</v>
      </c>
      <c r="CM89" s="138">
        <f t="shared" si="74"/>
        <v>0</v>
      </c>
      <c r="CN89" s="134"/>
      <c r="CO89" s="135">
        <f t="shared" si="87"/>
        <v>0</v>
      </c>
      <c r="CP89" s="136">
        <f t="shared" si="101"/>
        <v>0</v>
      </c>
      <c r="CQ89" s="136">
        <f>IF($Y89-SUMIF($BK$10:CP$10,CQ$10,$BK89:CP89)&lt;ROUNDDOWN(CM89*CO89*1/2,0),$Y89-SUMIF($BK$10:CP$10,CQ$10,$BK89:CP89),ROUNDDOWN(CM89*CO89*1/2,0))</f>
        <v>0</v>
      </c>
      <c r="CR89" s="136">
        <f t="shared" si="30"/>
        <v>0</v>
      </c>
      <c r="CS89" s="138">
        <f t="shared" si="75"/>
        <v>0</v>
      </c>
      <c r="CT89" s="134"/>
      <c r="CU89" s="135">
        <f t="shared" si="88"/>
        <v>0</v>
      </c>
      <c r="CV89" s="136">
        <f t="shared" si="102"/>
        <v>0</v>
      </c>
      <c r="CW89" s="136">
        <f>IF($Y89-SUMIF($BK$10:CV$10,CW$10,$BK89:CV89)&lt;ROUNDDOWN(CS89*CU89*1/2,0),$Y89-SUMIF($BK$10:CV$10,CW$10,$BK89:CV89),ROUNDDOWN(CS89*CU89*1/2,0))</f>
        <v>0</v>
      </c>
      <c r="CX89" s="136">
        <f t="shared" si="33"/>
        <v>0</v>
      </c>
      <c r="CY89" s="138">
        <f t="shared" si="76"/>
        <v>0</v>
      </c>
      <c r="CZ89" s="134"/>
      <c r="DA89" s="135">
        <f t="shared" si="89"/>
        <v>0</v>
      </c>
      <c r="DB89" s="136">
        <f t="shared" si="103"/>
        <v>0</v>
      </c>
      <c r="DC89" s="136">
        <f>IF($Y89-SUMIF($BK$10:DB$10,DC$10,$BK89:DB89)&lt;ROUNDDOWN(CY89*DA89*1/2,0),$Y89-SUMIF($BK$10:DB$10,DC$10,$BK89:DB89),ROUNDDOWN(CY89*DA89*1/2,0))</f>
        <v>0</v>
      </c>
      <c r="DD89" s="136">
        <f t="shared" si="36"/>
        <v>0</v>
      </c>
      <c r="DE89" s="138">
        <f t="shared" si="77"/>
        <v>0</v>
      </c>
      <c r="DF89" s="134"/>
      <c r="DG89" s="135">
        <f t="shared" si="90"/>
        <v>0</v>
      </c>
      <c r="DH89" s="136">
        <f t="shared" si="104"/>
        <v>0</v>
      </c>
      <c r="DI89" s="136">
        <f>IF($Y89-SUMIF($BK$10:DH$10,DI$10,$BK89:DH89)&lt;ROUNDDOWN(DE89*DG89*1/2,0),$Y89-SUMIF($BK$10:DH$10,DI$10,$BK89:DH89),ROUNDDOWN(DE89*DG89*1/2,0))</f>
        <v>0</v>
      </c>
      <c r="DJ89" s="136">
        <f t="shared" si="39"/>
        <v>0</v>
      </c>
      <c r="DK89" s="124">
        <f t="shared" si="99"/>
        <v>0</v>
      </c>
      <c r="DL89" s="124">
        <f t="shared" si="78"/>
        <v>0</v>
      </c>
      <c r="DM89" s="229">
        <f t="shared" si="92"/>
        <v>0</v>
      </c>
      <c r="DO89" s="102" t="str">
        <f t="shared" si="41"/>
        <v/>
      </c>
      <c r="DP89" s="88" t="str">
        <f t="shared" si="91"/>
        <v/>
      </c>
      <c r="DQ89" s="103" t="str">
        <f t="shared" si="100"/>
        <v/>
      </c>
    </row>
    <row r="90" spans="1:121" ht="26.25" hidden="1" customHeight="1" outlineLevel="1">
      <c r="A90" s="110">
        <v>79</v>
      </c>
      <c r="B90" s="186"/>
      <c r="C90" s="186"/>
      <c r="D90" s="186"/>
      <c r="E90" s="186"/>
      <c r="F90" s="186"/>
      <c r="G90" s="186"/>
      <c r="H90" s="186"/>
      <c r="I90" s="187"/>
      <c r="J90" s="187"/>
      <c r="K90" s="187"/>
      <c r="L90" s="187"/>
      <c r="M90" s="188"/>
      <c r="N90" s="189"/>
      <c r="O90" s="120"/>
      <c r="P90" s="120"/>
      <c r="Q90" s="121"/>
      <c r="R90" s="121"/>
      <c r="S90" s="261"/>
      <c r="T90" s="122"/>
      <c r="U90" s="120"/>
      <c r="V90" s="123"/>
      <c r="W90" s="124">
        <f t="shared" si="79"/>
        <v>0</v>
      </c>
      <c r="X90" s="125">
        <v>0</v>
      </c>
      <c r="Y90" s="126">
        <f t="shared" si="44"/>
        <v>0</v>
      </c>
      <c r="Z90" s="123"/>
      <c r="AA90" s="140"/>
      <c r="AB90" s="124">
        <f t="shared" si="45"/>
        <v>0</v>
      </c>
      <c r="AC90" s="128"/>
      <c r="AD90" s="129">
        <f t="shared" si="9"/>
        <v>0</v>
      </c>
      <c r="AE90" s="130">
        <f t="shared" si="10"/>
        <v>0</v>
      </c>
      <c r="AF90" s="131"/>
      <c r="AG90" s="131"/>
      <c r="AH90" s="131"/>
      <c r="AI90" s="131"/>
      <c r="AJ90" s="131"/>
      <c r="AK90" s="131"/>
      <c r="AL90" s="123"/>
      <c r="AM90" s="124" cm="1">
        <f t="array" ref="AM90">IFERROR(ROUND(_xlfn.IFS($U90="Ａ重油",AL90*1,$U90="灯油",AL90*0.939,$U90="ＬＰガス",AL90*1.299,$U90="ＬＮＧ",AL90*1.56),1),0)</f>
        <v>0</v>
      </c>
      <c r="AN90" s="123"/>
      <c r="AO90" s="124" cm="1">
        <f t="array" ref="AO90">IFERROR(ROUND(_xlfn.IFS($U90="Ａ重油",AN90*1,$U90="灯油",AN90*0.939,$U90="ＬＰガス",AN90*1.299,$U90="ＬＮＧ",AN90*1.56),1),0)</f>
        <v>0</v>
      </c>
      <c r="AP90" s="123"/>
      <c r="AQ90" s="123"/>
      <c r="AR90" s="132"/>
      <c r="AS90" s="181"/>
      <c r="AT90" s="233"/>
      <c r="AU90" s="234"/>
      <c r="AV90" s="235"/>
      <c r="AW90" s="235"/>
      <c r="AX90" s="236"/>
      <c r="AY90" s="233"/>
      <c r="AZ90" s="234"/>
      <c r="BA90" s="235"/>
      <c r="BB90" s="235"/>
      <c r="BC90" s="236"/>
      <c r="BD90" s="236"/>
      <c r="BE90" s="235"/>
      <c r="BF90" s="235"/>
      <c r="BG90" s="236"/>
      <c r="BH90" s="254"/>
      <c r="BI90" s="133">
        <f t="shared" si="69"/>
        <v>0</v>
      </c>
      <c r="BJ90" s="134"/>
      <c r="BK90" s="135">
        <f t="shared" si="80"/>
        <v>0</v>
      </c>
      <c r="BL90" s="136">
        <f t="shared" si="81"/>
        <v>0</v>
      </c>
      <c r="BM90" s="136">
        <f>IF($Y90-SUMIF($BK$10:BL$10,BM$10,$BK90:BL90)&lt;ROUNDDOWN(BI90*BK90*1/2,0),$Y90-SUMIF($BK$10:BL$10,BM$10,$BK90:BL90),ROUNDDOWN(BI90*BK90*1/2,0))</f>
        <v>0</v>
      </c>
      <c r="BN90" s="136">
        <f t="shared" si="82"/>
        <v>0</v>
      </c>
      <c r="BO90" s="137">
        <f t="shared" si="70"/>
        <v>0</v>
      </c>
      <c r="BP90" s="134"/>
      <c r="BQ90" s="135">
        <f t="shared" si="83"/>
        <v>0</v>
      </c>
      <c r="BR90" s="136">
        <f t="shared" si="17"/>
        <v>0</v>
      </c>
      <c r="BS90" s="136">
        <f>IF($Y90-SUMIF($BK$10:BR$10,BS$10,$BK90:BR90)&lt;ROUNDDOWN(BO90*BQ90*1/2,0),$Y90-SUMIF($BK$10:BR$10,BS$10,$BK90:BR90),ROUNDDOWN(BO90*BQ90*1/2,0))</f>
        <v>0</v>
      </c>
      <c r="BT90" s="136">
        <f t="shared" si="18"/>
        <v>0</v>
      </c>
      <c r="BU90" s="137">
        <f t="shared" si="71"/>
        <v>0</v>
      </c>
      <c r="BV90" s="134"/>
      <c r="BW90" s="135">
        <f t="shared" si="84"/>
        <v>0</v>
      </c>
      <c r="BX90" s="136">
        <f t="shared" si="20"/>
        <v>0</v>
      </c>
      <c r="BY90" s="136">
        <f>IF($Y90-SUMIF($BK$10:BX$10,BY$10,$BK90:BX90)&lt;ROUNDDOWN(BU90*BW90*1/2,0),$Y90-SUMIF($BK$10:BX$10,BY$10,$BK90:BX90),ROUNDDOWN(BU90*BW90*1/2,0))</f>
        <v>0</v>
      </c>
      <c r="BZ90" s="136">
        <f t="shared" si="21"/>
        <v>0</v>
      </c>
      <c r="CA90" s="137">
        <f t="shared" si="72"/>
        <v>0</v>
      </c>
      <c r="CB90" s="134"/>
      <c r="CC90" s="135">
        <f t="shared" si="85"/>
        <v>0</v>
      </c>
      <c r="CD90" s="136">
        <f t="shared" si="23"/>
        <v>0</v>
      </c>
      <c r="CE90" s="136">
        <f>IF($Y90-SUMIF($BK$10:CD$10,CE$10,$BK90:CD90)&lt;ROUNDDOWN(CA90*CC90*1/2,0),$Y90-SUMIF($BK$10:CD$10,CE$10,$BK90:CD90),ROUNDDOWN(CA90*CC90*1/2,0))</f>
        <v>0</v>
      </c>
      <c r="CF90" s="136">
        <f t="shared" si="24"/>
        <v>0</v>
      </c>
      <c r="CG90" s="137">
        <f t="shared" si="73"/>
        <v>0</v>
      </c>
      <c r="CH90" s="134"/>
      <c r="CI90" s="135">
        <f t="shared" si="86"/>
        <v>0</v>
      </c>
      <c r="CJ90" s="136">
        <f t="shared" si="26"/>
        <v>0</v>
      </c>
      <c r="CK90" s="136">
        <f>IF($Y90-SUMIF($BK$10:CJ$10,CK$10,$BK90:CJ90)&lt;ROUNDDOWN(CG90*CI90*1/2,0),$Y90-SUMIF($BK$10:CJ$10,CK$10,$BK90:CJ90),ROUNDDOWN(CG90*CI90*1/2,0))</f>
        <v>0</v>
      </c>
      <c r="CL90" s="136">
        <f t="shared" si="27"/>
        <v>0</v>
      </c>
      <c r="CM90" s="138">
        <f t="shared" si="74"/>
        <v>0</v>
      </c>
      <c r="CN90" s="134"/>
      <c r="CO90" s="135">
        <f t="shared" si="87"/>
        <v>0</v>
      </c>
      <c r="CP90" s="136">
        <f t="shared" si="29"/>
        <v>0</v>
      </c>
      <c r="CQ90" s="136">
        <f>IF($Y90-SUMIF($BK$10:CP$10,CQ$10,$BK90:CP90)&lt;ROUNDDOWN(CM90*CO90*1/2,0),$Y90-SUMIF($BK$10:CP$10,CQ$10,$BK90:CP90),ROUNDDOWN(CM90*CO90*1/2,0))</f>
        <v>0</v>
      </c>
      <c r="CR90" s="136">
        <f t="shared" si="30"/>
        <v>0</v>
      </c>
      <c r="CS90" s="138">
        <f t="shared" si="75"/>
        <v>0</v>
      </c>
      <c r="CT90" s="134"/>
      <c r="CU90" s="135">
        <f t="shared" si="88"/>
        <v>0</v>
      </c>
      <c r="CV90" s="136">
        <f t="shared" si="32"/>
        <v>0</v>
      </c>
      <c r="CW90" s="136">
        <f>IF($Y90-SUMIF($BK$10:CV$10,CW$10,$BK90:CV90)&lt;ROUNDDOWN(CS90*CU90*1/2,0),$Y90-SUMIF($BK$10:CV$10,CW$10,$BK90:CV90),ROUNDDOWN(CS90*CU90*1/2,0))</f>
        <v>0</v>
      </c>
      <c r="CX90" s="136">
        <f t="shared" si="33"/>
        <v>0</v>
      </c>
      <c r="CY90" s="138">
        <f t="shared" si="76"/>
        <v>0</v>
      </c>
      <c r="CZ90" s="134"/>
      <c r="DA90" s="135">
        <f t="shared" si="89"/>
        <v>0</v>
      </c>
      <c r="DB90" s="136">
        <f t="shared" si="35"/>
        <v>0</v>
      </c>
      <c r="DC90" s="136">
        <f>IF($Y90-SUMIF($BK$10:DB$10,DC$10,$BK90:DB90)&lt;ROUNDDOWN(CY90*DA90*1/2,0),$Y90-SUMIF($BK$10:DB$10,DC$10,$BK90:DB90),ROUNDDOWN(CY90*DA90*1/2,0))</f>
        <v>0</v>
      </c>
      <c r="DD90" s="136">
        <f t="shared" si="36"/>
        <v>0</v>
      </c>
      <c r="DE90" s="138">
        <f t="shared" si="77"/>
        <v>0</v>
      </c>
      <c r="DF90" s="134"/>
      <c r="DG90" s="135">
        <f t="shared" si="90"/>
        <v>0</v>
      </c>
      <c r="DH90" s="136">
        <f t="shared" si="38"/>
        <v>0</v>
      </c>
      <c r="DI90" s="136">
        <f>IF($Y90-SUMIF($BK$10:DH$10,DI$10,$BK90:DH90)&lt;ROUNDDOWN(DE90*DG90*1/2,0),$Y90-SUMIF($BK$10:DH$10,DI$10,$BK90:DH90),ROUNDDOWN(DE90*DG90*1/2,0))</f>
        <v>0</v>
      </c>
      <c r="DJ90" s="136">
        <f t="shared" si="39"/>
        <v>0</v>
      </c>
      <c r="DK90" s="124">
        <f t="shared" si="40"/>
        <v>0</v>
      </c>
      <c r="DL90" s="124">
        <f t="shared" si="78"/>
        <v>0</v>
      </c>
      <c r="DM90" s="229">
        <f t="shared" si="92"/>
        <v>0</v>
      </c>
      <c r="DO90" s="102" t="str">
        <f t="shared" si="41"/>
        <v/>
      </c>
      <c r="DP90" s="88" t="str">
        <f t="shared" si="91"/>
        <v/>
      </c>
      <c r="DQ90" s="103" t="str">
        <f t="shared" si="43"/>
        <v/>
      </c>
    </row>
    <row r="91" spans="1:121" ht="26.25" hidden="1" customHeight="1" outlineLevel="1" thickBot="1">
      <c r="A91" s="110">
        <v>80</v>
      </c>
      <c r="B91" s="186"/>
      <c r="C91" s="186"/>
      <c r="D91" s="186"/>
      <c r="E91" s="186"/>
      <c r="F91" s="186"/>
      <c r="G91" s="186"/>
      <c r="H91" s="186"/>
      <c r="I91" s="187"/>
      <c r="J91" s="187"/>
      <c r="K91" s="187"/>
      <c r="L91" s="187"/>
      <c r="M91" s="188"/>
      <c r="N91" s="189"/>
      <c r="O91" s="117"/>
      <c r="P91" s="117"/>
      <c r="Q91" s="141"/>
      <c r="R91" s="141"/>
      <c r="S91" s="262"/>
      <c r="T91" s="122"/>
      <c r="U91" s="120"/>
      <c r="V91" s="142"/>
      <c r="W91" s="124">
        <f t="shared" si="79"/>
        <v>0</v>
      </c>
      <c r="X91" s="143">
        <v>0</v>
      </c>
      <c r="Y91" s="144">
        <f t="shared" si="44"/>
        <v>0</v>
      </c>
      <c r="Z91" s="142"/>
      <c r="AA91" s="145"/>
      <c r="AB91" s="146">
        <f t="shared" si="45"/>
        <v>0</v>
      </c>
      <c r="AC91" s="147"/>
      <c r="AD91" s="148">
        <f t="shared" si="9"/>
        <v>0</v>
      </c>
      <c r="AE91" s="130">
        <f t="shared" si="10"/>
        <v>0</v>
      </c>
      <c r="AF91" s="149"/>
      <c r="AG91" s="149"/>
      <c r="AH91" s="149"/>
      <c r="AI91" s="149"/>
      <c r="AJ91" s="149"/>
      <c r="AK91" s="149"/>
      <c r="AL91" s="142"/>
      <c r="AM91" s="124" cm="1">
        <f t="array" ref="AM91">IFERROR(ROUND(_xlfn.IFS($U91="Ａ重油",AL91*1,$U91="灯油",AL91*0.939,$U91="ＬＰガス",AL91*1.299,$U91="ＬＮＧ",AL91*1.56),1),0)</f>
        <v>0</v>
      </c>
      <c r="AN91" s="142"/>
      <c r="AO91" s="124" cm="1">
        <f t="array" ref="AO91">IFERROR(ROUND(_xlfn.IFS($U91="Ａ重油",AN91*1,$U91="灯油",AN91*0.939,$U91="ＬＰガス",AN91*1.299,$U91="ＬＮＧ",AN91*1.56),1),0)</f>
        <v>0</v>
      </c>
      <c r="AP91" s="142"/>
      <c r="AQ91" s="142"/>
      <c r="AR91" s="150"/>
      <c r="AS91" s="182"/>
      <c r="AT91" s="237"/>
      <c r="AU91" s="238"/>
      <c r="AV91" s="237"/>
      <c r="AW91" s="237"/>
      <c r="AX91" s="238"/>
      <c r="AY91" s="237"/>
      <c r="AZ91" s="238"/>
      <c r="BA91" s="237"/>
      <c r="BB91" s="237"/>
      <c r="BC91" s="238"/>
      <c r="BD91" s="238"/>
      <c r="BE91" s="237"/>
      <c r="BF91" s="237"/>
      <c r="BG91" s="238"/>
      <c r="BH91" s="254"/>
      <c r="BI91" s="133">
        <f t="shared" si="69"/>
        <v>0</v>
      </c>
      <c r="BJ91" s="134"/>
      <c r="BK91" s="135">
        <f t="shared" si="80"/>
        <v>0</v>
      </c>
      <c r="BL91" s="136">
        <f t="shared" si="81"/>
        <v>0</v>
      </c>
      <c r="BM91" s="136">
        <f>IF($Y91-SUMIF($BK$10:BL$10,BM$10,$BK91:BL91)&lt;ROUNDDOWN(BI91*BK91*1/2,0),$Y91-SUMIF($BK$10:BL$10,BM$10,$BK91:BL91),ROUNDDOWN(BI91*BK91*1/2,0))</f>
        <v>0</v>
      </c>
      <c r="BN91" s="136">
        <f t="shared" si="82"/>
        <v>0</v>
      </c>
      <c r="BO91" s="137">
        <f t="shared" si="70"/>
        <v>0</v>
      </c>
      <c r="BP91" s="134"/>
      <c r="BQ91" s="135">
        <f t="shared" si="83"/>
        <v>0</v>
      </c>
      <c r="BR91" s="136">
        <f t="shared" si="17"/>
        <v>0</v>
      </c>
      <c r="BS91" s="136">
        <f>IF($Y91-SUMIF($BK$10:BR$10,BS$10,$BK91:BR91)&lt;ROUNDDOWN(BO91*BQ91*1/2,0),$Y91-SUMIF($BK$10:BR$10,BS$10,$BK91:BR91),ROUNDDOWN(BO91*BQ91*1/2,0))</f>
        <v>0</v>
      </c>
      <c r="BT91" s="136">
        <f t="shared" si="18"/>
        <v>0</v>
      </c>
      <c r="BU91" s="137">
        <f t="shared" si="71"/>
        <v>0</v>
      </c>
      <c r="BV91" s="134"/>
      <c r="BW91" s="135">
        <f t="shared" si="84"/>
        <v>0</v>
      </c>
      <c r="BX91" s="136">
        <f t="shared" si="20"/>
        <v>0</v>
      </c>
      <c r="BY91" s="136">
        <f>IF($Y91-SUMIF($BK$10:BX$10,BY$10,$BK91:BX91)&lt;ROUNDDOWN(BU91*BW91*1/2,0),$Y91-SUMIF($BK$10:BX$10,BY$10,$BK91:BX91),ROUNDDOWN(BU91*BW91*1/2,0))</f>
        <v>0</v>
      </c>
      <c r="BZ91" s="136">
        <f t="shared" si="21"/>
        <v>0</v>
      </c>
      <c r="CA91" s="137">
        <f t="shared" si="72"/>
        <v>0</v>
      </c>
      <c r="CB91" s="134"/>
      <c r="CC91" s="135">
        <f t="shared" si="85"/>
        <v>0</v>
      </c>
      <c r="CD91" s="136">
        <f t="shared" si="23"/>
        <v>0</v>
      </c>
      <c r="CE91" s="136">
        <f>IF($Y91-SUMIF($BK$10:CD$10,CE$10,$BK91:CD91)&lt;ROUNDDOWN(CA91*CC91*1/2,0),$Y91-SUMIF($BK$10:CD$10,CE$10,$BK91:CD91),ROUNDDOWN(CA91*CC91*1/2,0))</f>
        <v>0</v>
      </c>
      <c r="CF91" s="136">
        <f t="shared" si="24"/>
        <v>0</v>
      </c>
      <c r="CG91" s="137">
        <f t="shared" si="73"/>
        <v>0</v>
      </c>
      <c r="CH91" s="134"/>
      <c r="CI91" s="135">
        <f t="shared" si="86"/>
        <v>0</v>
      </c>
      <c r="CJ91" s="136">
        <f t="shared" si="26"/>
        <v>0</v>
      </c>
      <c r="CK91" s="136">
        <f>IF($Y91-SUMIF($BK$10:CJ$10,CK$10,$BK91:CJ91)&lt;ROUNDDOWN(CG91*CI91*1/2,0),$Y91-SUMIF($BK$10:CJ$10,CK$10,$BK91:CJ91),ROUNDDOWN(CG91*CI91*1/2,0))</f>
        <v>0</v>
      </c>
      <c r="CL91" s="136">
        <f t="shared" si="27"/>
        <v>0</v>
      </c>
      <c r="CM91" s="138">
        <f t="shared" si="74"/>
        <v>0</v>
      </c>
      <c r="CN91" s="134"/>
      <c r="CO91" s="135">
        <f t="shared" si="87"/>
        <v>0</v>
      </c>
      <c r="CP91" s="136">
        <f t="shared" si="29"/>
        <v>0</v>
      </c>
      <c r="CQ91" s="136">
        <f>IF($Y91-SUMIF($BK$10:CP$10,CQ$10,$BK91:CP91)&lt;ROUNDDOWN(CM91*CO91*1/2,0),$Y91-SUMIF($BK$10:CP$10,CQ$10,$BK91:CP91),ROUNDDOWN(CM91*CO91*1/2,0))</f>
        <v>0</v>
      </c>
      <c r="CR91" s="136">
        <f t="shared" si="30"/>
        <v>0</v>
      </c>
      <c r="CS91" s="138">
        <f t="shared" si="75"/>
        <v>0</v>
      </c>
      <c r="CT91" s="134"/>
      <c r="CU91" s="135">
        <f t="shared" si="88"/>
        <v>0</v>
      </c>
      <c r="CV91" s="136">
        <f t="shared" si="32"/>
        <v>0</v>
      </c>
      <c r="CW91" s="136">
        <f>IF($Y91-SUMIF($BK$10:CV$10,CW$10,$BK91:CV91)&lt;ROUNDDOWN(CS91*CU91*1/2,0),$Y91-SUMIF($BK$10:CV$10,CW$10,$BK91:CV91),ROUNDDOWN(CS91*CU91*1/2,0))</f>
        <v>0</v>
      </c>
      <c r="CX91" s="136">
        <f t="shared" si="33"/>
        <v>0</v>
      </c>
      <c r="CY91" s="138">
        <f t="shared" si="76"/>
        <v>0</v>
      </c>
      <c r="CZ91" s="134"/>
      <c r="DA91" s="135">
        <f t="shared" si="89"/>
        <v>0</v>
      </c>
      <c r="DB91" s="136">
        <f t="shared" si="35"/>
        <v>0</v>
      </c>
      <c r="DC91" s="136">
        <f>IF($Y91-SUMIF($BK$10:DB$10,DC$10,$BK91:DB91)&lt;ROUNDDOWN(CY91*DA91*1/2,0),$Y91-SUMIF($BK$10:DB$10,DC$10,$BK91:DB91),ROUNDDOWN(CY91*DA91*1/2,0))</f>
        <v>0</v>
      </c>
      <c r="DD91" s="136">
        <f t="shared" si="36"/>
        <v>0</v>
      </c>
      <c r="DE91" s="138">
        <f t="shared" si="77"/>
        <v>0</v>
      </c>
      <c r="DF91" s="134"/>
      <c r="DG91" s="135">
        <f t="shared" si="90"/>
        <v>0</v>
      </c>
      <c r="DH91" s="136">
        <f t="shared" si="38"/>
        <v>0</v>
      </c>
      <c r="DI91" s="136">
        <f>IF($Y91-SUMIF($BK$10:DH$10,DI$10,$BK91:DH91)&lt;ROUNDDOWN(DE91*DG91*1/2,0),$Y91-SUMIF($BK$10:DH$10,DI$10,$BK91:DH91),ROUNDDOWN(DE91*DG91*1/2,0))</f>
        <v>0</v>
      </c>
      <c r="DJ91" s="136">
        <f t="shared" si="39"/>
        <v>0</v>
      </c>
      <c r="DK91" s="124">
        <f t="shared" si="40"/>
        <v>0</v>
      </c>
      <c r="DL91" s="124">
        <f t="shared" si="78"/>
        <v>0</v>
      </c>
      <c r="DM91" s="229">
        <f t="shared" si="92"/>
        <v>0</v>
      </c>
      <c r="DO91" s="106" t="str">
        <f t="shared" si="41"/>
        <v/>
      </c>
      <c r="DP91" s="107" t="str">
        <f t="shared" si="91"/>
        <v/>
      </c>
      <c r="DQ91" s="108" t="str">
        <f>IF($AN91&lt;=$AL91*0.85,"","XXX")</f>
        <v/>
      </c>
    </row>
    <row r="92" spans="1:121" ht="26.25" customHeight="1" collapsed="1" thickBot="1">
      <c r="A92" s="110"/>
      <c r="B92" s="151" t="s">
        <v>62</v>
      </c>
      <c r="C92" s="152"/>
      <c r="D92" s="152"/>
      <c r="E92" s="152"/>
      <c r="F92" s="152"/>
      <c r="G92" s="152"/>
      <c r="H92" s="152"/>
      <c r="I92" s="153"/>
      <c r="J92" s="153"/>
      <c r="K92" s="153"/>
      <c r="L92" s="153"/>
      <c r="M92" s="154"/>
      <c r="N92" s="155"/>
      <c r="O92" s="156">
        <f>_xlfn.MAXIFS($O$12:$O$91,$V$12:$V$91,"&gt;0")</f>
        <v>0</v>
      </c>
      <c r="P92" s="156"/>
      <c r="Q92" s="152"/>
      <c r="R92" s="152"/>
      <c r="S92" s="263">
        <f>COUNTA(S12:S91)</f>
        <v>0</v>
      </c>
      <c r="T92" s="157"/>
      <c r="U92" s="156"/>
      <c r="V92" s="158">
        <f>SUM(V12:V91)</f>
        <v>0</v>
      </c>
      <c r="W92" s="159">
        <f t="shared" ref="W92:Z92" si="105">SUM(W12:W91)</f>
        <v>0</v>
      </c>
      <c r="X92" s="159">
        <f t="shared" si="105"/>
        <v>0</v>
      </c>
      <c r="Y92" s="160">
        <f t="shared" si="105"/>
        <v>0</v>
      </c>
      <c r="Z92" s="158">
        <f t="shared" si="105"/>
        <v>0</v>
      </c>
      <c r="AA92" s="161"/>
      <c r="AB92" s="162">
        <f>SUM(AB12:AB91)</f>
        <v>0</v>
      </c>
      <c r="AC92" s="163"/>
      <c r="AD92" s="164">
        <f>SUM(AD12:AD91)</f>
        <v>0</v>
      </c>
      <c r="AE92" s="165">
        <f t="shared" ref="AE92:AO92" si="106">SUM(AE12:AE91)</f>
        <v>0</v>
      </c>
      <c r="AF92" s="166">
        <f>SUM(AF12:AF91)</f>
        <v>0</v>
      </c>
      <c r="AG92" s="167">
        <f t="shared" si="106"/>
        <v>0</v>
      </c>
      <c r="AH92" s="166">
        <f t="shared" si="106"/>
        <v>0</v>
      </c>
      <c r="AI92" s="167">
        <f t="shared" si="106"/>
        <v>0</v>
      </c>
      <c r="AJ92" s="166">
        <f t="shared" si="106"/>
        <v>0</v>
      </c>
      <c r="AK92" s="167">
        <f t="shared" si="106"/>
        <v>0</v>
      </c>
      <c r="AL92" s="168">
        <f t="shared" si="106"/>
        <v>0</v>
      </c>
      <c r="AM92" s="168">
        <f t="shared" si="106"/>
        <v>0</v>
      </c>
      <c r="AN92" s="158">
        <f t="shared" si="106"/>
        <v>0</v>
      </c>
      <c r="AO92" s="159">
        <f t="shared" si="106"/>
        <v>0</v>
      </c>
      <c r="AP92" s="168"/>
      <c r="AQ92" s="168">
        <f t="shared" ref="AQ92:BN92" si="107">SUM(AQ12:AQ91)</f>
        <v>0</v>
      </c>
      <c r="AR92" s="168">
        <f t="shared" si="107"/>
        <v>0</v>
      </c>
      <c r="AS92" s="158"/>
      <c r="AT92" s="194">
        <f>SUM(AT13:AT91)</f>
        <v>0</v>
      </c>
      <c r="AU92" s="195">
        <f>SUM(AU13:AU91)</f>
        <v>0</v>
      </c>
      <c r="AV92" s="194">
        <f>SUM(AV13:AV91)</f>
        <v>0</v>
      </c>
      <c r="AW92" s="230"/>
      <c r="AX92" s="195">
        <f t="shared" ref="AX92:BG92" si="108">SUM(AX13:AX91)</f>
        <v>0</v>
      </c>
      <c r="AY92" s="194">
        <f t="shared" si="108"/>
        <v>0</v>
      </c>
      <c r="AZ92" s="194">
        <f t="shared" si="108"/>
        <v>0</v>
      </c>
      <c r="BA92" s="195">
        <f t="shared" si="108"/>
        <v>0</v>
      </c>
      <c r="BB92" s="230"/>
      <c r="BC92" s="194">
        <f t="shared" si="108"/>
        <v>0</v>
      </c>
      <c r="BD92" s="231"/>
      <c r="BE92" s="194">
        <f t="shared" si="108"/>
        <v>0</v>
      </c>
      <c r="BF92" s="230"/>
      <c r="BG92" s="195">
        <f t="shared" si="108"/>
        <v>0</v>
      </c>
      <c r="BH92" s="253">
        <f>SUM(BH12:BH91)</f>
        <v>0</v>
      </c>
      <c r="BI92" s="169"/>
      <c r="BJ92" s="158">
        <f>SUM(BJ12:BJ91)</f>
        <v>0</v>
      </c>
      <c r="BK92" s="170">
        <f t="shared" si="107"/>
        <v>0</v>
      </c>
      <c r="BL92" s="158">
        <f t="shared" si="107"/>
        <v>0</v>
      </c>
      <c r="BM92" s="158">
        <f t="shared" si="107"/>
        <v>0</v>
      </c>
      <c r="BN92" s="158">
        <f t="shared" si="107"/>
        <v>0</v>
      </c>
      <c r="BO92" s="171"/>
      <c r="BP92" s="170">
        <f t="shared" ref="BP92" si="109">SUM(BP12:BP91)</f>
        <v>0</v>
      </c>
      <c r="BQ92" s="170">
        <f t="shared" ref="BQ92" si="110">SUM(BQ12:BQ91)</f>
        <v>0</v>
      </c>
      <c r="BR92" s="158">
        <f t="shared" ref="BR92" si="111">SUM(BR12:BR91)</f>
        <v>0</v>
      </c>
      <c r="BS92" s="158">
        <f t="shared" ref="BS92" si="112">SUM(BS12:BS91)</f>
        <v>0</v>
      </c>
      <c r="BT92" s="158">
        <f t="shared" ref="BT92" si="113">SUM(BT12:BT91)</f>
        <v>0</v>
      </c>
      <c r="BU92" s="171"/>
      <c r="BV92" s="170">
        <f t="shared" ref="BV92" si="114">SUM(BV12:BV91)</f>
        <v>0</v>
      </c>
      <c r="BW92" s="170">
        <f t="shared" ref="BW92" si="115">SUM(BW12:BW91)</f>
        <v>0</v>
      </c>
      <c r="BX92" s="158">
        <f t="shared" ref="BX92" si="116">SUM(BX12:BX91)</f>
        <v>0</v>
      </c>
      <c r="BY92" s="158">
        <f t="shared" ref="BY92" si="117">SUM(BY12:BY91)</f>
        <v>0</v>
      </c>
      <c r="BZ92" s="158">
        <f t="shared" ref="BZ92" si="118">SUM(BZ12:BZ91)</f>
        <v>0</v>
      </c>
      <c r="CA92" s="171"/>
      <c r="CB92" s="170">
        <f t="shared" ref="CB92:CC92" si="119">SUM(CB12:CB91)</f>
        <v>0</v>
      </c>
      <c r="CC92" s="170">
        <f t="shared" si="119"/>
        <v>0</v>
      </c>
      <c r="CD92" s="158">
        <f t="shared" ref="CD92" si="120">SUM(CD12:CD91)</f>
        <v>0</v>
      </c>
      <c r="CE92" s="158">
        <f t="shared" ref="CE92" si="121">SUM(CE12:CE91)</f>
        <v>0</v>
      </c>
      <c r="CF92" s="158">
        <f t="shared" ref="CF92" si="122">SUM(CF12:CF91)</f>
        <v>0</v>
      </c>
      <c r="CG92" s="171"/>
      <c r="CH92" s="170">
        <f t="shared" ref="CH92:CI92" si="123">SUM(CH12:CH91)</f>
        <v>0</v>
      </c>
      <c r="CI92" s="170">
        <f t="shared" si="123"/>
        <v>0</v>
      </c>
      <c r="CJ92" s="158">
        <f t="shared" ref="CJ92" si="124">SUM(CJ12:CJ91)</f>
        <v>0</v>
      </c>
      <c r="CK92" s="158">
        <f t="shared" ref="CK92" si="125">SUM(CK12:CK91)</f>
        <v>0</v>
      </c>
      <c r="CL92" s="158">
        <f t="shared" ref="CL92" si="126">SUM(CL12:CL91)</f>
        <v>0</v>
      </c>
      <c r="CM92" s="171"/>
      <c r="CN92" s="170">
        <f t="shared" ref="CN92:CO92" si="127">SUM(CN12:CN91)</f>
        <v>0</v>
      </c>
      <c r="CO92" s="170">
        <f t="shared" si="127"/>
        <v>0</v>
      </c>
      <c r="CP92" s="158">
        <f t="shared" ref="CP92" si="128">SUM(CP12:CP91)</f>
        <v>0</v>
      </c>
      <c r="CQ92" s="158">
        <f t="shared" ref="CQ92" si="129">SUM(CQ12:CQ91)</f>
        <v>0</v>
      </c>
      <c r="CR92" s="158">
        <f t="shared" ref="CR92" si="130">SUM(CR12:CR91)</f>
        <v>0</v>
      </c>
      <c r="CS92" s="171"/>
      <c r="CT92" s="170">
        <f t="shared" ref="CT92:CU92" si="131">SUM(CT12:CT91)</f>
        <v>0</v>
      </c>
      <c r="CU92" s="170">
        <f t="shared" si="131"/>
        <v>0</v>
      </c>
      <c r="CV92" s="158">
        <f t="shared" ref="CV92" si="132">SUM(CV12:CV91)</f>
        <v>0</v>
      </c>
      <c r="CW92" s="158">
        <f t="shared" ref="CW92" si="133">SUM(CW12:CW91)</f>
        <v>0</v>
      </c>
      <c r="CX92" s="158">
        <f t="shared" ref="CX92" si="134">SUM(CX12:CX91)</f>
        <v>0</v>
      </c>
      <c r="CY92" s="171"/>
      <c r="CZ92" s="170">
        <f t="shared" ref="CZ92:DA92" si="135">SUM(CZ12:CZ91)</f>
        <v>0</v>
      </c>
      <c r="DA92" s="170">
        <f t="shared" si="135"/>
        <v>0</v>
      </c>
      <c r="DB92" s="158">
        <f t="shared" ref="DB92" si="136">SUM(DB12:DB91)</f>
        <v>0</v>
      </c>
      <c r="DC92" s="158">
        <f t="shared" ref="DC92" si="137">SUM(DC12:DC91)</f>
        <v>0</v>
      </c>
      <c r="DD92" s="158">
        <f t="shared" ref="DD92" si="138">SUM(DD12:DD91)</f>
        <v>0</v>
      </c>
      <c r="DE92" s="171"/>
      <c r="DF92" s="170">
        <f t="shared" ref="DF92:DG92" si="139">SUM(DF12:DF91)</f>
        <v>0</v>
      </c>
      <c r="DG92" s="170">
        <f t="shared" si="139"/>
        <v>0</v>
      </c>
      <c r="DH92" s="158">
        <f t="shared" ref="DH92" si="140">SUM(DH12:DH91)</f>
        <v>0</v>
      </c>
      <c r="DI92" s="158">
        <f t="shared" ref="DI92" si="141">SUM(DI12:DI91)</f>
        <v>0</v>
      </c>
      <c r="DJ92" s="158">
        <f t="shared" ref="DJ92" si="142">SUM(DJ12:DJ91)</f>
        <v>0</v>
      </c>
      <c r="DK92" s="172">
        <f t="shared" ref="DK92:DM92" si="143">SUM(DK12:DK91)</f>
        <v>0</v>
      </c>
      <c r="DL92" s="172">
        <f t="shared" si="143"/>
        <v>0</v>
      </c>
      <c r="DM92" s="172">
        <f t="shared" si="143"/>
        <v>0</v>
      </c>
      <c r="DO92" s="106" t="str">
        <f t="shared" si="41"/>
        <v/>
      </c>
      <c r="DP92" s="107" t="str">
        <f t="shared" si="91"/>
        <v/>
      </c>
      <c r="DQ92" s="108" t="str">
        <f>IF($AN92&lt;=$AL92*0.85,"","XXX")</f>
        <v/>
      </c>
    </row>
    <row r="93" spans="1:121" ht="28.5" customHeight="1">
      <c r="A93" s="110"/>
      <c r="B93" s="110"/>
      <c r="C93" s="110"/>
      <c r="D93" s="110"/>
      <c r="E93" s="110"/>
      <c r="F93" s="110"/>
      <c r="G93" s="110"/>
      <c r="H93" s="110"/>
      <c r="I93" s="110"/>
      <c r="J93" s="110"/>
      <c r="K93" s="110"/>
      <c r="L93" s="110"/>
      <c r="M93" s="110"/>
      <c r="N93" s="110"/>
      <c r="O93" s="110"/>
      <c r="P93" s="110"/>
      <c r="Q93" s="110"/>
      <c r="R93" s="173"/>
      <c r="T93" s="110"/>
      <c r="U93" s="110"/>
      <c r="V93" s="110"/>
      <c r="W93" s="110"/>
      <c r="X93" s="110"/>
      <c r="Y93" s="110"/>
      <c r="Z93" s="110"/>
      <c r="AA93" s="110"/>
      <c r="AB93" s="110"/>
      <c r="AC93" s="110"/>
      <c r="AD93" s="110"/>
      <c r="AE93" s="110"/>
      <c r="AF93" s="347" t="s">
        <v>63</v>
      </c>
      <c r="AG93" s="348"/>
      <c r="AH93" s="348"/>
      <c r="AI93" s="348"/>
      <c r="AJ93" s="348"/>
      <c r="AK93" s="349"/>
      <c r="AL93" s="174">
        <f>IF(AF92=0,0,AM92/$AF92*0.1)*100</f>
        <v>0</v>
      </c>
      <c r="AM93" s="175">
        <f>IF(AG92=0,0,AO92/$AG92*0.1)*100</f>
        <v>0</v>
      </c>
      <c r="AN93" s="110"/>
      <c r="AO93" s="176"/>
      <c r="AP93" s="177" t="s">
        <v>64</v>
      </c>
      <c r="AQ93" s="178" t="e">
        <f>AQ92/AM92</f>
        <v>#DIV/0!</v>
      </c>
      <c r="AR93" s="178" t="e">
        <f>AR92/AO92</f>
        <v>#DIV/0!</v>
      </c>
      <c r="AS93" s="179"/>
      <c r="AT93" s="196" t="s">
        <v>118</v>
      </c>
      <c r="AU93" s="197" t="e">
        <f>AU92/AG92</f>
        <v>#DIV/0!</v>
      </c>
      <c r="AV93" s="196"/>
      <c r="AW93" s="196" t="s">
        <v>119</v>
      </c>
      <c r="AX93" s="197" t="e">
        <f>(AU92+AX92)/AG92</f>
        <v>#DIV/0!</v>
      </c>
      <c r="AY93" s="196" t="s">
        <v>118</v>
      </c>
      <c r="AZ93" s="197" t="e">
        <f>AZ92/AG92</f>
        <v>#DIV/0!</v>
      </c>
      <c r="BA93" s="196"/>
      <c r="BB93" s="196" t="s">
        <v>119</v>
      </c>
      <c r="BC93" s="197" t="e">
        <f>(AZ92+BC92)/AG92</f>
        <v>#DIV/0!</v>
      </c>
      <c r="BD93" s="2"/>
      <c r="BE93" s="198"/>
      <c r="BF93" s="198"/>
      <c r="BG93" s="2"/>
      <c r="BH93" s="110"/>
      <c r="BI93" s="110"/>
      <c r="BJ93" s="110"/>
      <c r="BK93" s="110"/>
      <c r="BL93" s="110"/>
      <c r="BM93" s="110"/>
      <c r="BN93" s="110"/>
      <c r="BO93" s="110"/>
      <c r="BP93" s="110"/>
      <c r="BQ93" s="110"/>
      <c r="BR93" s="110"/>
      <c r="BS93" s="110"/>
      <c r="BT93" s="110"/>
      <c r="BU93" s="110"/>
      <c r="BV93" s="110"/>
      <c r="BW93" s="110"/>
      <c r="BX93" s="110"/>
      <c r="BY93" s="110"/>
      <c r="BZ93" s="110"/>
      <c r="CA93" s="110"/>
      <c r="CB93" s="110"/>
      <c r="CC93" s="110"/>
      <c r="CD93" s="110"/>
      <c r="CE93" s="110"/>
      <c r="CF93" s="110"/>
      <c r="CG93" s="110"/>
      <c r="CH93" s="110"/>
      <c r="CI93" s="110"/>
      <c r="CJ93" s="110"/>
      <c r="CK93" s="110"/>
      <c r="CL93" s="110"/>
      <c r="CM93" s="110"/>
      <c r="CN93" s="110"/>
      <c r="CO93" s="110"/>
      <c r="CP93" s="110"/>
      <c r="CQ93" s="110"/>
      <c r="CR93" s="110"/>
      <c r="CS93" s="110"/>
      <c r="CT93" s="110"/>
      <c r="CU93" s="110"/>
      <c r="CV93" s="110"/>
      <c r="CW93" s="110"/>
      <c r="CX93" s="110"/>
      <c r="CY93" s="110"/>
      <c r="CZ93" s="110"/>
      <c r="DA93" s="110"/>
      <c r="DB93" s="110"/>
      <c r="DC93" s="110"/>
      <c r="DD93" s="110"/>
      <c r="DE93" s="110"/>
      <c r="DF93" s="110"/>
      <c r="DG93" s="110"/>
      <c r="DH93" s="110"/>
      <c r="DI93" s="110"/>
      <c r="DJ93" s="110"/>
      <c r="DK93" s="110"/>
      <c r="DL93" s="110"/>
    </row>
    <row r="95" spans="1:121" ht="19.5" customHeight="1">
      <c r="B95" s="56" t="s">
        <v>65</v>
      </c>
      <c r="D95" s="56"/>
      <c r="E95" s="56"/>
      <c r="T95" s="17"/>
      <c r="U95" s="341" t="s">
        <v>66</v>
      </c>
      <c r="V95" s="342"/>
      <c r="W95" s="18"/>
      <c r="X95" s="19"/>
      <c r="Z95" s="32"/>
      <c r="AA95" s="85" t="s">
        <v>67</v>
      </c>
      <c r="AB95" s="33"/>
      <c r="AC95" s="33"/>
      <c r="AD95" s="34"/>
      <c r="AF95" s="47"/>
      <c r="AG95" s="199" t="s">
        <v>68</v>
      </c>
      <c r="AH95" s="199"/>
      <c r="AI95" s="199"/>
      <c r="AJ95" s="200"/>
      <c r="AM95" s="12"/>
      <c r="AN95" s="12"/>
      <c r="AO95" s="12"/>
      <c r="AP95" s="12"/>
      <c r="AQ95" s="12"/>
      <c r="AR95" s="12"/>
      <c r="AS95" s="12"/>
      <c r="BH95" s="12"/>
      <c r="BI95" s="12"/>
      <c r="BJ95" s="84"/>
      <c r="BK95" s="343" t="s">
        <v>69</v>
      </c>
      <c r="BL95" s="344"/>
      <c r="BM95" s="345"/>
      <c r="BN95" s="346"/>
      <c r="BO95" s="12"/>
      <c r="BP95" s="84"/>
      <c r="BQ95" s="343" t="s">
        <v>70</v>
      </c>
      <c r="BR95" s="344"/>
      <c r="BS95" s="345"/>
      <c r="BT95" s="346"/>
      <c r="BU95" s="12"/>
      <c r="BV95" s="84"/>
      <c r="BW95" s="343" t="s">
        <v>71</v>
      </c>
      <c r="BX95" s="344"/>
      <c r="BY95" s="345"/>
      <c r="BZ95" s="346"/>
      <c r="CA95" s="12"/>
      <c r="CB95" s="84"/>
      <c r="CC95" s="343" t="s">
        <v>72</v>
      </c>
      <c r="CD95" s="344"/>
      <c r="CE95" s="345"/>
      <c r="CF95" s="346"/>
      <c r="CG95" s="12"/>
      <c r="CH95" s="84"/>
      <c r="CI95" s="343" t="s">
        <v>73</v>
      </c>
      <c r="CJ95" s="344"/>
      <c r="CK95" s="345"/>
      <c r="CL95" s="346"/>
      <c r="CM95" s="12"/>
      <c r="CN95" s="84"/>
      <c r="CO95" s="343" t="s">
        <v>74</v>
      </c>
      <c r="CP95" s="344"/>
      <c r="CQ95" s="345"/>
      <c r="CR95" s="346"/>
      <c r="CS95" s="12"/>
      <c r="CT95" s="84"/>
      <c r="CU95" s="343" t="s">
        <v>75</v>
      </c>
      <c r="CV95" s="344"/>
      <c r="CW95" s="345"/>
      <c r="CX95" s="346"/>
      <c r="CY95" s="12"/>
      <c r="CZ95" s="84"/>
      <c r="DA95" s="343" t="s">
        <v>76</v>
      </c>
      <c r="DB95" s="344"/>
      <c r="DC95" s="345"/>
      <c r="DD95" s="346"/>
      <c r="DE95" s="12"/>
      <c r="DF95" s="84"/>
      <c r="DG95" s="343" t="s">
        <v>77</v>
      </c>
      <c r="DH95" s="344"/>
      <c r="DI95" s="345"/>
      <c r="DJ95" s="346"/>
    </row>
    <row r="96" spans="1:121" ht="19.5" customHeight="1">
      <c r="B96" s="56" t="s">
        <v>78</v>
      </c>
      <c r="C96" s="56"/>
      <c r="D96" s="56"/>
      <c r="E96" s="56"/>
      <c r="T96" s="20"/>
      <c r="U96" s="21" t="s">
        <v>79</v>
      </c>
      <c r="V96" s="21" t="s">
        <v>80</v>
      </c>
      <c r="W96" s="21" t="s">
        <v>12</v>
      </c>
      <c r="X96" s="22" t="s">
        <v>13</v>
      </c>
      <c r="Z96" s="35"/>
      <c r="AA96" s="36" t="s">
        <v>79</v>
      </c>
      <c r="AB96" s="36" t="s">
        <v>80</v>
      </c>
      <c r="AC96" s="36" t="s">
        <v>12</v>
      </c>
      <c r="AD96" s="37" t="s">
        <v>13</v>
      </c>
      <c r="AF96" s="48" t="s">
        <v>79</v>
      </c>
      <c r="AG96" s="209" t="s">
        <v>80</v>
      </c>
      <c r="AH96" s="209" t="s">
        <v>84</v>
      </c>
      <c r="AI96" s="209" t="s">
        <v>97</v>
      </c>
      <c r="AJ96" s="49" t="s">
        <v>121</v>
      </c>
      <c r="AM96" s="12"/>
      <c r="AN96" s="12"/>
      <c r="AO96" s="12"/>
      <c r="AP96" s="12"/>
      <c r="AQ96" s="12"/>
      <c r="AR96" s="12"/>
      <c r="AS96" s="12"/>
      <c r="BH96" s="12"/>
      <c r="BI96" s="12"/>
      <c r="BJ96" s="76"/>
      <c r="BK96" s="354" t="s">
        <v>82</v>
      </c>
      <c r="BL96" s="354"/>
      <c r="BM96" s="355"/>
      <c r="BN96" s="356"/>
      <c r="BO96" s="12"/>
      <c r="BP96" s="76"/>
      <c r="BQ96" s="354" t="s">
        <v>82</v>
      </c>
      <c r="BR96" s="354"/>
      <c r="BS96" s="355"/>
      <c r="BT96" s="356"/>
      <c r="BU96" s="12"/>
      <c r="BV96" s="76"/>
      <c r="BW96" s="354" t="s">
        <v>82</v>
      </c>
      <c r="BX96" s="354"/>
      <c r="BY96" s="355"/>
      <c r="BZ96" s="356"/>
      <c r="CA96" s="12"/>
      <c r="CB96" s="76"/>
      <c r="CC96" s="354" t="s">
        <v>82</v>
      </c>
      <c r="CD96" s="354"/>
      <c r="CE96" s="355"/>
      <c r="CF96" s="356"/>
      <c r="CG96" s="12"/>
      <c r="CH96" s="76"/>
      <c r="CI96" s="354" t="s">
        <v>82</v>
      </c>
      <c r="CJ96" s="354"/>
      <c r="CK96" s="355"/>
      <c r="CL96" s="356"/>
      <c r="CM96" s="12"/>
      <c r="CN96" s="76"/>
      <c r="CO96" s="354" t="s">
        <v>82</v>
      </c>
      <c r="CP96" s="354"/>
      <c r="CQ96" s="355"/>
      <c r="CR96" s="356"/>
      <c r="CS96" s="12"/>
      <c r="CT96" s="76"/>
      <c r="CU96" s="354" t="s">
        <v>82</v>
      </c>
      <c r="CV96" s="354"/>
      <c r="CW96" s="355"/>
      <c r="CX96" s="356"/>
      <c r="CY96" s="12"/>
      <c r="CZ96" s="76"/>
      <c r="DA96" s="357" t="s">
        <v>82</v>
      </c>
      <c r="DB96" s="354"/>
      <c r="DC96" s="355"/>
      <c r="DD96" s="356"/>
      <c r="DE96" s="12"/>
      <c r="DF96" s="76"/>
      <c r="DG96" s="357" t="s">
        <v>82</v>
      </c>
      <c r="DH96" s="354"/>
      <c r="DI96" s="355"/>
      <c r="DJ96" s="356"/>
    </row>
    <row r="97" spans="2:114" ht="19.5" customHeight="1">
      <c r="B97" s="56" t="s">
        <v>83</v>
      </c>
      <c r="C97" s="56"/>
      <c r="D97" s="56"/>
      <c r="E97" s="56"/>
      <c r="T97" s="23">
        <v>1.1499999999999999</v>
      </c>
      <c r="U97" s="24">
        <f>SUMIFS($W$12:$W$91,$U$12:$U$91,$U$96,$T$12:$T$91,$T$97)</f>
        <v>0</v>
      </c>
      <c r="V97" s="24">
        <f>SUMIFS($W$12:$W$91,$U$12:$U$91,$V$96,$T$12:$T$91,$T$97)</f>
        <v>0</v>
      </c>
      <c r="W97" s="24">
        <f>SUMIFS($W$12:$W$91,$U$12:$U$91,$W$96,$T$12:$T$91,$T$97)</f>
        <v>0</v>
      </c>
      <c r="X97" s="25">
        <f>SUMIFS($W$12:$W$91,$U$12:$U$91,$X$96,$T$12:$T$91,$T$97)</f>
        <v>0</v>
      </c>
      <c r="Z97" s="38">
        <v>1.1499999999999999</v>
      </c>
      <c r="AA97" s="39">
        <f>SUMIFS($V$12:$V$91,$U$12:$U$91,$U$96,$T$12:$T$91,$T$97)</f>
        <v>0</v>
      </c>
      <c r="AB97" s="39">
        <f>SUMIFS($V$12:$V$91,$U$12:$U$91,$V$96,$T$12:$T$91,$T$97)</f>
        <v>0</v>
      </c>
      <c r="AC97" s="39">
        <f>SUMIFS($V$12:$V$91,$U$12:$U$91,$W$96,$T$12:$T$91,$T$97)</f>
        <v>0</v>
      </c>
      <c r="AD97" s="40">
        <f>SUMIFS($V$12:$V$91,$U$12:$U$91,$X$96,$T$12:$T$91,$T$97)</f>
        <v>0</v>
      </c>
      <c r="AF97" s="6">
        <f>SUMIFS($AL$12:$AL$91,$U$12:$U$91,$U$96)</f>
        <v>0</v>
      </c>
      <c r="AG97" s="7">
        <f>SUMIFS($AL$12:$AL$91,$U$12:$U$91,$V$96)</f>
        <v>0</v>
      </c>
      <c r="AH97" s="7">
        <f>SUMIFS($AL$12:$AL$91,$U$12:$U$91,$W$96)</f>
        <v>0</v>
      </c>
      <c r="AI97" s="7">
        <f>SUMIFS($AL$12:$AL$91,$U$12:$U$91,$X$96)</f>
        <v>0</v>
      </c>
      <c r="AJ97" s="210">
        <f>SUM(AF97:AI97)</f>
        <v>0</v>
      </c>
      <c r="AK97" s="8"/>
      <c r="AL97" s="8"/>
      <c r="AR97" s="13"/>
      <c r="AS97" s="13"/>
      <c r="BH97" s="255"/>
      <c r="BI97" s="13"/>
      <c r="BJ97" s="76"/>
      <c r="BK97" s="77" t="s">
        <v>79</v>
      </c>
      <c r="BL97" s="77" t="s">
        <v>80</v>
      </c>
      <c r="BM97" s="77" t="s">
        <v>12</v>
      </c>
      <c r="BN97" s="78" t="s">
        <v>13</v>
      </c>
      <c r="BO97" s="13"/>
      <c r="BP97" s="76"/>
      <c r="BQ97" s="77" t="s">
        <v>79</v>
      </c>
      <c r="BR97" s="77" t="s">
        <v>80</v>
      </c>
      <c r="BS97" s="77" t="s">
        <v>84</v>
      </c>
      <c r="BT97" s="78" t="s">
        <v>13</v>
      </c>
      <c r="BU97" s="13"/>
      <c r="BV97" s="76"/>
      <c r="BW97" s="77" t="s">
        <v>79</v>
      </c>
      <c r="BX97" s="77" t="s">
        <v>80</v>
      </c>
      <c r="BY97" s="77" t="s">
        <v>84</v>
      </c>
      <c r="BZ97" s="78" t="s">
        <v>13</v>
      </c>
      <c r="CA97" s="13"/>
      <c r="CB97" s="76"/>
      <c r="CC97" s="77" t="s">
        <v>79</v>
      </c>
      <c r="CD97" s="77" t="s">
        <v>80</v>
      </c>
      <c r="CE97" s="77" t="s">
        <v>84</v>
      </c>
      <c r="CF97" s="78" t="s">
        <v>13</v>
      </c>
      <c r="CG97" s="13"/>
      <c r="CH97" s="76"/>
      <c r="CI97" s="77" t="s">
        <v>79</v>
      </c>
      <c r="CJ97" s="77" t="s">
        <v>80</v>
      </c>
      <c r="CK97" s="77" t="s">
        <v>84</v>
      </c>
      <c r="CL97" s="78" t="s">
        <v>13</v>
      </c>
      <c r="CM97" s="13"/>
      <c r="CN97" s="76"/>
      <c r="CO97" s="77" t="s">
        <v>79</v>
      </c>
      <c r="CP97" s="77" t="s">
        <v>80</v>
      </c>
      <c r="CQ97" s="77" t="s">
        <v>84</v>
      </c>
      <c r="CR97" s="78" t="s">
        <v>13</v>
      </c>
      <c r="CS97" s="13"/>
      <c r="CT97" s="76"/>
      <c r="CU97" s="77" t="s">
        <v>79</v>
      </c>
      <c r="CV97" s="77" t="s">
        <v>80</v>
      </c>
      <c r="CW97" s="77" t="s">
        <v>84</v>
      </c>
      <c r="CX97" s="78" t="s">
        <v>13</v>
      </c>
      <c r="CY97" s="13"/>
      <c r="CZ97" s="76"/>
      <c r="DA97" s="77" t="s">
        <v>79</v>
      </c>
      <c r="DB97" s="77" t="s">
        <v>80</v>
      </c>
      <c r="DC97" s="77" t="s">
        <v>84</v>
      </c>
      <c r="DD97" s="78" t="s">
        <v>13</v>
      </c>
      <c r="DE97" s="13"/>
      <c r="DF97" s="76"/>
      <c r="DG97" s="77" t="s">
        <v>79</v>
      </c>
      <c r="DH97" s="77" t="s">
        <v>80</v>
      </c>
      <c r="DI97" s="77" t="s">
        <v>84</v>
      </c>
      <c r="DJ97" s="78" t="s">
        <v>13</v>
      </c>
    </row>
    <row r="98" spans="2:114" ht="19.5" customHeight="1">
      <c r="B98" s="56" t="s">
        <v>149</v>
      </c>
      <c r="C98" s="56"/>
      <c r="D98" s="56"/>
      <c r="E98" s="56"/>
      <c r="T98" s="23">
        <v>1.3</v>
      </c>
      <c r="U98" s="24">
        <f>SUMIFS($W$12:$W$91,$U$12:$U$91,$U$96,$T$12:$T$91,$T$98)</f>
        <v>0</v>
      </c>
      <c r="V98" s="24">
        <f>SUMIFS($W$12:$W$91,$U$12:$U$91,$V$96,$T$12:$T$91,$T$98)</f>
        <v>0</v>
      </c>
      <c r="W98" s="24">
        <f>SUMIFS($W$12:$W$91,$U$12:$U$91,$W$96,$T$12:$T$91,$T$98)</f>
        <v>0</v>
      </c>
      <c r="X98" s="25">
        <f>SUMIFS($W$12:$W$91,$U$12:$U$91,$X$96,$T$12:$T$91,$T$98)</f>
        <v>0</v>
      </c>
      <c r="Z98" s="38">
        <v>1.3</v>
      </c>
      <c r="AA98" s="39">
        <f>SUMIFS($V$12:$V$91,$U$12:$U$91,$U$96,$T$12:$T$91,$T$98)</f>
        <v>0</v>
      </c>
      <c r="AB98" s="39">
        <f>SUMIFS($V$12:$V$91,$U$12:$U$91,$V$96,$T$12:$T$91,$T$98)</f>
        <v>0</v>
      </c>
      <c r="AC98" s="39">
        <f>SUMIFS($V$12:$V$91,$U$12:$U$91,$W$96,$T$12:$T$91,$T$98)</f>
        <v>0</v>
      </c>
      <c r="AD98" s="40">
        <f>SUMIFS($V$12:$V$91,$U$12:$U$91,$X$96,$T$12:$T$91,$T$98)</f>
        <v>0</v>
      </c>
      <c r="AF98" s="8"/>
      <c r="AR98" s="13"/>
      <c r="AS98" s="13"/>
      <c r="BH98" s="255"/>
      <c r="BI98" s="13"/>
      <c r="BJ98" s="79">
        <v>1.1499999999999999</v>
      </c>
      <c r="BK98" s="77">
        <f>COUNTIFS(BL12:BL91,"&lt;&gt;0",$U$12:$U$91,$BK$97,$T$12:$T$91,$BJ$98)</f>
        <v>0</v>
      </c>
      <c r="BL98" s="77">
        <f>COUNTIFS(BL12:BL91,"&lt;&gt;0",$U$12:$U$91,$BL$97,$T$12:$T$91,$BJ$98)</f>
        <v>0</v>
      </c>
      <c r="BM98" s="77">
        <f>COUNTIFS(BL13:BL92,"&lt;&gt;0",$U$12:$U$91,$BM$97,$T$12:$T$91,$BJ$98)</f>
        <v>0</v>
      </c>
      <c r="BN98" s="78">
        <f>COUNTIFS(BL12:BL91,"&lt;&gt;0",$U$12:$U$91,$BN$97,$T$12:$T$91,$BJ$98)</f>
        <v>0</v>
      </c>
      <c r="BO98" s="13"/>
      <c r="BP98" s="79">
        <v>1.1499999999999999</v>
      </c>
      <c r="BQ98" s="77">
        <f>COUNTIFS(BR12:BR91,"&lt;&gt;0",$U$12:$U$91,$BQ$97,$T$12:$T$91,$BP$98)</f>
        <v>0</v>
      </c>
      <c r="BR98" s="77">
        <f>COUNTIFS(BR12:BR91,"&lt;&gt;0",$U$12:$U$91,$BR$97,$T$12:$T$91,$BP$98)</f>
        <v>0</v>
      </c>
      <c r="BS98" s="77">
        <f>COUNTIFS(BR12:BR91,"&lt;&gt;0",$U$12:$U$91,$BS$97,$T$12:$T$91,$BP$98)</f>
        <v>0</v>
      </c>
      <c r="BT98" s="78">
        <f>COUNTIFS(BR12:BR91,"&lt;&gt;0",$U$12:$U$91,$BT$97,$T$12:$T$91,$BP$98)</f>
        <v>0</v>
      </c>
      <c r="BU98" s="13"/>
      <c r="BV98" s="79">
        <v>1.1499999999999999</v>
      </c>
      <c r="BW98" s="77">
        <f>COUNTIFS(BX12:BX91,"&lt;&gt;0",$U$12:$U$91,$BW$97,$T$12:$T$91,$BV$98)</f>
        <v>0</v>
      </c>
      <c r="BX98" s="77">
        <f>COUNTIFS(BX12:BX91,"&lt;&gt;0",$U$12:$U$91,$BX$97,$T$12:$T$91,$BV$98)</f>
        <v>0</v>
      </c>
      <c r="BY98" s="77">
        <f>COUNTIFS(BX12:BX91,"&lt;&gt;0",$U$12:$U$91,$BY$97,$T$12:$T$91,$BV$98)</f>
        <v>0</v>
      </c>
      <c r="BZ98" s="78">
        <f>COUNTIFS(BX12:BX91,"&lt;&gt;0",$U$12:$U$91,$BZ$97,$T$12:$T$91,$BV$98)</f>
        <v>0</v>
      </c>
      <c r="CA98" s="13"/>
      <c r="CB98" s="79">
        <v>1.1499999999999999</v>
      </c>
      <c r="CC98" s="77">
        <f>COUNTIFS(CD12:CD91,"&lt;&gt;0",$U$12:$U$91,$CC$97,$T$12:$T$91,$CB$98)</f>
        <v>0</v>
      </c>
      <c r="CD98" s="77">
        <f>COUNTIFS(CD12:CD91,"&lt;&gt;0",$U$12:$U$91,$CD$97,$T$12:$T$91,$CB$98)</f>
        <v>0</v>
      </c>
      <c r="CE98" s="77">
        <f>COUNTIFS(CD12:CD91,"&lt;&gt;0",$U$12:$U$91,$CE$97,$T$12:$T$91,$CB$98)</f>
        <v>0</v>
      </c>
      <c r="CF98" s="78">
        <f>COUNTIFS(CD12:CD91,"&lt;&gt;0",$U$12:$U$91,$CF$97,$T$12:$T$91,$CB$98)</f>
        <v>0</v>
      </c>
      <c r="CG98" s="13"/>
      <c r="CH98" s="79">
        <v>1.1499999999999999</v>
      </c>
      <c r="CI98" s="77">
        <f>COUNTIFS(CJ12:CJ91,"&lt;&gt;0",$U$12:$U$91,$CI$97,$T$12:$T$91,$CH$98)</f>
        <v>0</v>
      </c>
      <c r="CJ98" s="77">
        <f>COUNTIFS(CJ12:CJ91,"&lt;&gt;0",$U$12:$U$91,$CJ$97,$T$12:$T$91,$CH$98)</f>
        <v>0</v>
      </c>
      <c r="CK98" s="77">
        <f>COUNTIFS(CJ13:CJ92,"&lt;&gt;0",$U$12:$U$91,$CK$97,$T$12:$T$91,$CH$98)</f>
        <v>0</v>
      </c>
      <c r="CL98" s="78">
        <f>COUNTIFS(CJ13:CJ92,"&lt;&gt;0",$U$12:$U$91,$CL$97,$T$12:$T$91,$CH$98)</f>
        <v>0</v>
      </c>
      <c r="CM98" s="13"/>
      <c r="CN98" s="79">
        <v>1.1499999999999999</v>
      </c>
      <c r="CO98" s="77">
        <f>COUNTIFS(CP12:CP91,"&lt;&gt;0",$U$12:$U$91,$CO$97,$T$12:$T$91,$CN$98)</f>
        <v>0</v>
      </c>
      <c r="CP98" s="77">
        <f>COUNTIFS(CP12:CP91,"&lt;&gt;0",$U$12:$U$91,$CP$97,$T$12:$T$91,$CN$98)</f>
        <v>0</v>
      </c>
      <c r="CQ98" s="77">
        <f>COUNTIFS(CP12:CP91,"&lt;&gt;0",$U$12:$U$91,$CQ$97,$T$12:$T$91,$CN$98)</f>
        <v>0</v>
      </c>
      <c r="CR98" s="78">
        <f>COUNTIFS(CP12:CP91,"&lt;&gt;0",$U$12:$U$91,$CR$97,$T$12:$T$91,$CN$98)</f>
        <v>0</v>
      </c>
      <c r="CS98" s="13"/>
      <c r="CT98" s="79">
        <v>1.1499999999999999</v>
      </c>
      <c r="CU98" s="77">
        <f>COUNTIFS($CV$12:$CV$91,"&lt;&gt;0",$U$12:$U$91,CU97,$T$12:$T$91,CT98)</f>
        <v>0</v>
      </c>
      <c r="CV98" s="77">
        <f>COUNTIFS($CV$12:$CV$91,"&lt;&gt;0",$U$12:$U$91,CV97,$T$12:$T$91,CT98)</f>
        <v>0</v>
      </c>
      <c r="CW98" s="77">
        <f>COUNTIFS($CV$12:$CV$91,"&lt;&gt;0",$U$12:$U$91,CW97,$T$12:$T$91,CT98)</f>
        <v>0</v>
      </c>
      <c r="CX98" s="78">
        <f>COUNTIFS($CV$12:$CV$91,"&lt;&gt;0",$U$12:$U$91,CX97,$T$12:$T$91,CT98)</f>
        <v>0</v>
      </c>
      <c r="CY98" s="13"/>
      <c r="CZ98" s="79">
        <v>1.1499999999999999</v>
      </c>
      <c r="DA98" s="77">
        <f>COUNTIFS($DB$12:$DB$91,"&lt;&gt;0",$U$12:$U$91,DA97,$T$12:$T$91,CZ98)</f>
        <v>0</v>
      </c>
      <c r="DB98" s="77">
        <f>COUNTIFS($DB$12:$DB$91,"&lt;&gt;0",$U$12:$U$91,DB97,$T$12:$T$91,CZ98)</f>
        <v>0</v>
      </c>
      <c r="DC98" s="77">
        <f>COUNTIFS($DB$12:$DB$91,"&lt;&gt;0",$U$12:$U$91,DC97,$T$12:$T$91,CZ98)</f>
        <v>0</v>
      </c>
      <c r="DD98" s="78">
        <f>COUNTIFS($DB$12:$DB$91,"&lt;&gt;0",$U$12:$U$91,DD97,$T$12:$T$91,CZ98)</f>
        <v>0</v>
      </c>
      <c r="DE98" s="13"/>
      <c r="DF98" s="79">
        <v>1.1499999999999999</v>
      </c>
      <c r="DG98" s="77">
        <f>COUNTIFS($DH$12:$DH$91,"&lt;&gt;0",$U$12:$U$91,DG97,$T$12:$T$91,DF98)</f>
        <v>0</v>
      </c>
      <c r="DH98" s="77">
        <f>COUNTIFS($DH$12:$DH$91,"&lt;&gt;0",$U$12:$U$91,DH97,$T$12:$T$91,DF98)</f>
        <v>0</v>
      </c>
      <c r="DI98" s="77">
        <f>COUNTIFS($DH$12:$DH$91,"&lt;&gt;0",$U$12:$U$91,DI97,$T$12:$T$91,DF98)</f>
        <v>0</v>
      </c>
      <c r="DJ98" s="78">
        <f>COUNTIFS($DH$12:$DH$91,"&lt;&gt;0",$U$12:$U$91,DJ97,$T$12:$T$91,DF98)</f>
        <v>0</v>
      </c>
    </row>
    <row r="99" spans="2:114" ht="19.5" customHeight="1">
      <c r="B99" s="232" t="s">
        <v>148</v>
      </c>
      <c r="C99" s="56"/>
      <c r="D99" s="56"/>
      <c r="E99" s="56"/>
      <c r="T99" s="23">
        <v>1.5</v>
      </c>
      <c r="U99" s="24">
        <f>SUMIFS($W$12:$W$91,$U$12:$U$91,$U$96,$T$12:$T$91,$T$99)</f>
        <v>0</v>
      </c>
      <c r="V99" s="24">
        <f>SUMIFS($W$12:$W$91,$U$12:$U$91,$V$96,$T$12:$T$91,$T$99)</f>
        <v>0</v>
      </c>
      <c r="W99" s="24">
        <f>SUMIFS($W$12:$W$91,$U$12:$U$91,$W$96,$T$12:$T$91,$T$99)</f>
        <v>0</v>
      </c>
      <c r="X99" s="25">
        <f>SUMIFS($W$12:$W$91,$U$12:$U$91,$X$96,$T$12:$T$91,$T$99)</f>
        <v>0</v>
      </c>
      <c r="Z99" s="38">
        <v>1.5</v>
      </c>
      <c r="AA99" s="39">
        <f>SUMIFS($V$12:$V$91,$U$12:$U$91,$U$96,$T$12:$T$91,$T$99)</f>
        <v>0</v>
      </c>
      <c r="AB99" s="39">
        <f>SUMIFS($V$12:$V$91,$U$12:$U$91,$V$96,$T$12:$T$91,$T$99)</f>
        <v>0</v>
      </c>
      <c r="AC99" s="39">
        <f>SUMIFS($V$12:$V$91,$U$12:$U$91,$W$96,$T$12:$T$91,$T$99)</f>
        <v>0</v>
      </c>
      <c r="AD99" s="40">
        <f>SUMIFS($V$12:$V$91,$U$12:$U$91,$X$96,$T$12:$T$91,$T$99)</f>
        <v>0</v>
      </c>
      <c r="AF99" s="50"/>
      <c r="AG99" s="201" t="s">
        <v>85</v>
      </c>
      <c r="AH99" s="201"/>
      <c r="AI99" s="201"/>
      <c r="AJ99" s="202"/>
      <c r="AR99" s="13"/>
      <c r="AS99" s="13"/>
      <c r="BH99" s="255"/>
      <c r="BI99" s="13"/>
      <c r="BJ99" s="79">
        <v>1.3</v>
      </c>
      <c r="BK99" s="77">
        <f>COUNTIFS(BL12:BL91,"&lt;&gt;0",$U$12:$U$91,$BK$97,$T$12:$T$91,$BJ$99)</f>
        <v>0</v>
      </c>
      <c r="BL99" s="77">
        <f>COUNTIFS(BL12:BL91,"&lt;&gt;0",$U$12:$U$91,$BL$97,$T$12:$T$91,$BJ$99)</f>
        <v>0</v>
      </c>
      <c r="BM99" s="77">
        <f>COUNTIFS(BL13:BL92,"&lt;&gt;0",$U$12:$U$91,$BM$97,$T$12:$T$91,$BJ$99)</f>
        <v>0</v>
      </c>
      <c r="BN99" s="78">
        <f>COUNTIFS(BL12:BL91,"&lt;&gt;0",$U$12:$U$91,$BM$97,$T$12:$T$91,$BJ$99)</f>
        <v>0</v>
      </c>
      <c r="BO99" s="13"/>
      <c r="BP99" s="79">
        <v>1.3</v>
      </c>
      <c r="BQ99" s="77">
        <f>COUNTIFS(BR12:BR91,"&lt;&gt;0",$U$12:$U$91,$BQ$97,$T$12:$T$91,$BP$99)</f>
        <v>0</v>
      </c>
      <c r="BR99" s="77">
        <f>COUNTIFS(BR12:BR91,"&lt;&gt;0",$U$12:$U$91,$BR$97,$T$12:$T$91,$BP$99)</f>
        <v>0</v>
      </c>
      <c r="BS99" s="77">
        <f>COUNTIFS(BR12:BR91,"&lt;&gt;0",$U$12:$U$91,$BS$97,$T$12:$T$91,$BP$99)</f>
        <v>0</v>
      </c>
      <c r="BT99" s="78">
        <f>COUNTIFS(BR12:BR91,"&lt;&gt;0",$U$12:$U$91,$BT$97,$T$12:$T$91,$BP$99)</f>
        <v>0</v>
      </c>
      <c r="BU99" s="13"/>
      <c r="BV99" s="79">
        <v>1.3</v>
      </c>
      <c r="BW99" s="77">
        <f>COUNTIFS(BX12:BX91,"&lt;&gt;0",$U$12:$U$91,$BW$97,$T$12:$T$91,$BV$99)</f>
        <v>0</v>
      </c>
      <c r="BX99" s="77">
        <f>COUNTIFS(BX12:BX91,"&lt;&gt;0",$U$12:$U$91,$BX$97,$T$12:$T$91,$BV$99)</f>
        <v>0</v>
      </c>
      <c r="BY99" s="77">
        <f>COUNTIFS(BX12:BX91,"&lt;&gt;0",$U$12:$U$91,$BY$97,$T$12:$T$91,$BV$99)</f>
        <v>0</v>
      </c>
      <c r="BZ99" s="78">
        <f>COUNTIFS(BX12:BX91,"&lt;&gt;0",$U$12:$U$91,$BZ$97,$T$12:$T$91,$BV$99)</f>
        <v>0</v>
      </c>
      <c r="CA99" s="13"/>
      <c r="CB99" s="79">
        <v>1.3</v>
      </c>
      <c r="CC99" s="77">
        <f>COUNTIFS(CD12:CD91,"&lt;&gt;0",$U$12:$U$91,$CC$97,$T$12:$T$91,$CB$99)</f>
        <v>0</v>
      </c>
      <c r="CD99" s="77">
        <f>COUNTIFS(CD12:CD91,"&lt;&gt;0",$U$12:$U$91,$CD$97,$T$12:$T$91,$CB$99)</f>
        <v>0</v>
      </c>
      <c r="CE99" s="77">
        <f>COUNTIFS(CD12:CD91,"&lt;&gt;0",$U$12:$U$91,$CE$97,$T$12:$T$91,$CB$99)</f>
        <v>0</v>
      </c>
      <c r="CF99" s="78">
        <f>COUNTIFS(CD12:CD91,"&lt;&gt;0",$U$12:$U$91,$CF$97,$T$12:$T$91,$CB$98)</f>
        <v>0</v>
      </c>
      <c r="CG99" s="13"/>
      <c r="CH99" s="79">
        <v>1.3</v>
      </c>
      <c r="CI99" s="77">
        <f>COUNTIFS(CJ12:CJ91,"&lt;&gt;0",$U$12:$U$91,$CI$97,$T$12:$T$91,$CH$99)</f>
        <v>0</v>
      </c>
      <c r="CJ99" s="77">
        <f>COUNTIFS(CJ12:CJ91,"&lt;&gt;0",$U$12:$U$91,$CJ$97,$T$12:$T$91,$CH$99)</f>
        <v>0</v>
      </c>
      <c r="CK99" s="77">
        <f>COUNTIFS(CJ12:CJ91,"&lt;&gt;0",$U$12:$U$91,$CK$97,$T$12:$T$91,$CH$99)</f>
        <v>0</v>
      </c>
      <c r="CL99" s="78">
        <f>COUNTIFS(CJ12:CJ91,"&lt;&gt;0",$U$12:$U$91,$CL$97,$T$12:$T$91,$CH$99)</f>
        <v>0</v>
      </c>
      <c r="CM99" s="13"/>
      <c r="CN99" s="79">
        <v>1.3</v>
      </c>
      <c r="CO99" s="77">
        <f>COUNTIFS(CP12:CP91,"&lt;&gt;0",$U$12:$U$91,$CO$97,$T$12:$T$91,$CN$99)</f>
        <v>0</v>
      </c>
      <c r="CP99" s="77">
        <f>COUNTIFS(CP12:CP91,"&lt;&gt;0",$U$12:$U$91,$CP$97,$T$12:$T$91,$CN$99)</f>
        <v>0</v>
      </c>
      <c r="CQ99" s="77">
        <f>COUNTIFS(CP12:CP91,"&lt;&gt;0",$U$12:$U$91,$CQ$97,$T$12:$T$91,$CN$99)</f>
        <v>0</v>
      </c>
      <c r="CR99" s="78">
        <f>COUNTIFS(CP12:CP91,"&lt;&gt;0",$U$12:$U$91,$CR$97,$T$12:$T$91,$CN$99)</f>
        <v>0</v>
      </c>
      <c r="CS99" s="13"/>
      <c r="CT99" s="79">
        <v>1.3</v>
      </c>
      <c r="CU99" s="77">
        <f>COUNTIFS($CV$12:$CV$91,"&lt;&gt;0",$U$12:$U$91,CU97,$T$12:$T$91,CT99)</f>
        <v>0</v>
      </c>
      <c r="CV99" s="77">
        <f>COUNTIFS($CV$12:$CV$91,"&lt;&gt;0",$U$12:$U$91,CV97,$T$12:$T$91,CT99)</f>
        <v>0</v>
      </c>
      <c r="CW99" s="77">
        <f>COUNTIFS($CV$12:$CV$91,"&lt;&gt;0",$U$12:$U$91,CW97,$T$12:$T$91,CT99)</f>
        <v>0</v>
      </c>
      <c r="CX99" s="78">
        <f>COUNTIFS($CV$12:$CV$91,"&lt;&gt;0",$U$12:$U$91,CX97,$T$12:$T$91,CT99)</f>
        <v>0</v>
      </c>
      <c r="CY99" s="13"/>
      <c r="CZ99" s="79">
        <v>1.3</v>
      </c>
      <c r="DA99" s="77">
        <f>COUNTIFS($DB$12:$DB$91,"&lt;&gt;0",$U$12:$U$91,DA98,$T$12:$T$91,CZ99)</f>
        <v>0</v>
      </c>
      <c r="DB99" s="77">
        <f>COUNTIFS($DB$12:$DB$91,"&lt;&gt;0",$U$12:$U$91,DB97,$T$12:$T$91,CZ99)</f>
        <v>0</v>
      </c>
      <c r="DC99" s="77">
        <f>COUNTIFS($DB$12:$DB$91,"&lt;&gt;0",$U$12:$U$91,DC97,$T$12:$T$91,CZ99)</f>
        <v>0</v>
      </c>
      <c r="DD99" s="78">
        <f>COUNTIFS($DB$12:$DB$91,"&lt;&gt;0",$U$12:$U$91,DD97,$T$12:$T$91,CZ99)</f>
        <v>0</v>
      </c>
      <c r="DE99" s="13"/>
      <c r="DF99" s="79">
        <v>1.3</v>
      </c>
      <c r="DG99" s="77">
        <f>COUNTIFS($DH$12:$DH$91,"&lt;&gt;0",$U$12:$U$91,DG97,$T$12:$T$91,DF99)</f>
        <v>0</v>
      </c>
      <c r="DH99" s="77">
        <f>COUNTIFS($DH$12:$DH$91,"&lt;&gt;0",$U$12:$U$91,DH97,$T$12:$T$91,DF99)</f>
        <v>0</v>
      </c>
      <c r="DI99" s="77">
        <f>COUNTIFS($DH$12:$DH$91,"&lt;&gt;0",$U$12:$U$91,DI97,$T$12:$T$91,DF99)</f>
        <v>0</v>
      </c>
      <c r="DJ99" s="78">
        <f>COUNTIFS($DH$12:$DH$91,"&lt;&gt;0",$U$12:$U$91,DJ97,$T$12:$T$91,DF99)</f>
        <v>0</v>
      </c>
    </row>
    <row r="100" spans="2:114" ht="19.5" customHeight="1">
      <c r="B100" s="57" t="s">
        <v>86</v>
      </c>
      <c r="C100" s="56"/>
      <c r="D100" s="56"/>
      <c r="E100" s="56"/>
      <c r="T100" s="23"/>
      <c r="U100" s="24"/>
      <c r="V100" s="24"/>
      <c r="W100" s="24"/>
      <c r="X100" s="25"/>
      <c r="Z100" s="38"/>
      <c r="AA100" s="39"/>
      <c r="AB100" s="39"/>
      <c r="AC100" s="39"/>
      <c r="AD100" s="40"/>
      <c r="AF100" s="51"/>
      <c r="AG100" s="211"/>
      <c r="AH100" s="211"/>
      <c r="AI100" s="211"/>
      <c r="AJ100" s="212"/>
      <c r="AR100" s="13"/>
      <c r="AS100" s="13"/>
      <c r="BH100" s="255"/>
      <c r="BI100" s="13"/>
      <c r="BJ100" s="79"/>
      <c r="BK100" s="77"/>
      <c r="BL100" s="77"/>
      <c r="BM100" s="77"/>
      <c r="BN100" s="78"/>
      <c r="BO100" s="13"/>
      <c r="BP100" s="79"/>
      <c r="BQ100" s="77"/>
      <c r="BR100" s="77"/>
      <c r="BS100" s="77"/>
      <c r="BT100" s="78"/>
      <c r="BU100" s="13"/>
      <c r="BV100" s="79"/>
      <c r="BW100" s="77"/>
      <c r="BX100" s="77"/>
      <c r="BY100" s="77"/>
      <c r="BZ100" s="78"/>
      <c r="CA100" s="13"/>
      <c r="CB100" s="79"/>
      <c r="CC100" s="77"/>
      <c r="CD100" s="77"/>
      <c r="CE100" s="77"/>
      <c r="CF100" s="78"/>
      <c r="CG100" s="13"/>
      <c r="CH100" s="79"/>
      <c r="CI100" s="77"/>
      <c r="CJ100" s="77"/>
      <c r="CK100" s="77"/>
      <c r="CL100" s="78"/>
      <c r="CM100" s="13"/>
      <c r="CN100" s="79"/>
      <c r="CO100" s="77"/>
      <c r="CP100" s="77"/>
      <c r="CQ100" s="77"/>
      <c r="CR100" s="78"/>
      <c r="CS100" s="13"/>
      <c r="CT100" s="79"/>
      <c r="CU100" s="77"/>
      <c r="CV100" s="77"/>
      <c r="CW100" s="77"/>
      <c r="CX100" s="78"/>
      <c r="CY100" s="13"/>
      <c r="CZ100" s="79"/>
      <c r="DA100" s="77"/>
      <c r="DB100" s="77"/>
      <c r="DC100" s="77"/>
      <c r="DD100" s="78"/>
      <c r="DE100" s="13"/>
      <c r="DF100" s="79"/>
      <c r="DG100" s="77"/>
      <c r="DH100" s="77"/>
      <c r="DI100" s="77"/>
      <c r="DJ100" s="78"/>
    </row>
    <row r="101" spans="2:114" ht="19.5" customHeight="1">
      <c r="B101" s="57" t="s">
        <v>87</v>
      </c>
      <c r="C101" s="56"/>
      <c r="D101" s="56"/>
      <c r="E101" s="56"/>
      <c r="T101" s="23">
        <v>1.7</v>
      </c>
      <c r="U101" s="24">
        <f>SUMIFS($W$12:$W$91,$U$12:$U$91,$U$96,$T$12:$T$91,$T$101)</f>
        <v>0</v>
      </c>
      <c r="V101" s="24">
        <f>SUMIFS($W$12:$W$91,$U$12:$U$91,$V$96,$T$12:$T$91,$T$101)</f>
        <v>0</v>
      </c>
      <c r="W101" s="24">
        <f>SUMIFS($W$12:$W$91,$U$12:$U$91,$W$96,$T$12:$T$91,$T$101)</f>
        <v>0</v>
      </c>
      <c r="X101" s="25">
        <f>SUMIFS($W$12:$W$91,$U$12:$U$91,$X$96,$T$12:$T$91,$T$101)</f>
        <v>0</v>
      </c>
      <c r="Z101" s="38">
        <v>1.7</v>
      </c>
      <c r="AA101" s="39">
        <f>SUMIFS($V$12:$V$91,$U$12:$U$91,$U$96,$T$12:$T$91,$T$101)</f>
        <v>0</v>
      </c>
      <c r="AB101" s="39">
        <f>SUMIFS($V$12:$V$91,$U$12:$U$91,$V$96,$T$12:$T$91,$T$101)</f>
        <v>0</v>
      </c>
      <c r="AC101" s="39">
        <f>SUMIFS($V$12:$V$91,$U$12:$U$91,$W$96,$T$12:$T$91,$T$101)</f>
        <v>0</v>
      </c>
      <c r="AD101" s="40">
        <f>SUMIFS($V$12:$V$91,$U$12:$U$91,$X$96,$T$12:$T$91,$T$101)</f>
        <v>0</v>
      </c>
      <c r="AF101" s="51" t="s">
        <v>79</v>
      </c>
      <c r="AG101" s="213" t="s">
        <v>80</v>
      </c>
      <c r="AH101" s="213" t="s">
        <v>12</v>
      </c>
      <c r="AI101" s="213" t="s">
        <v>13</v>
      </c>
      <c r="AJ101" s="52" t="s">
        <v>81</v>
      </c>
      <c r="AK101" s="8"/>
      <c r="AL101" s="8"/>
      <c r="AR101" s="13"/>
      <c r="AS101" s="13"/>
      <c r="BH101" s="255"/>
      <c r="BI101" s="13"/>
      <c r="BJ101" s="79">
        <v>1.5</v>
      </c>
      <c r="BK101" s="77">
        <f>COUNTIFS(BL12:BL91,"&lt;&gt;0",$U$12:$U$91,$BK$97,$T$12:$T$91,$BJ$101)</f>
        <v>0</v>
      </c>
      <c r="BL101" s="77">
        <f>COUNTIFS(BL12:BL91,"&lt;&gt;0",$U$12:$U$91,$BL$97,$T$12:$T$91,$BJ$101)</f>
        <v>0</v>
      </c>
      <c r="BM101" s="77">
        <f>COUNTIFS(BL12:BL91,"&lt;&gt;0",$U$12:$U$91,$BM$97,$T$12:$T$91,$BJ$101)</f>
        <v>0</v>
      </c>
      <c r="BN101" s="78">
        <f>COUNTIFS(BL13:BL92,"&lt;&gt;0",$U$12:$U$91,$BN$97,$T$12:$T$91,$BJ$101)</f>
        <v>0</v>
      </c>
      <c r="BO101" s="13"/>
      <c r="BP101" s="79">
        <v>1.5</v>
      </c>
      <c r="BQ101" s="77">
        <f>COUNTIFS(BR12:BR91,"&lt;&gt;0",$U$12:$U$91,$BQ$97,$T$12:$T$91,$BP$101)</f>
        <v>0</v>
      </c>
      <c r="BR101" s="77">
        <f>COUNTIFS(BR12:BR91,"&lt;&gt;0",$U$12:$U$91,$BR$97,$T$12:$T$91,$BP$101)</f>
        <v>0</v>
      </c>
      <c r="BS101" s="77">
        <f>COUNTIFS(BR12:BR91,"&lt;&gt;0",$U$12:$U$91,$BS$97,$T$12:$T$91,$BP$101)</f>
        <v>0</v>
      </c>
      <c r="BT101" s="78">
        <f>COUNTIFS(BR12:BR91,"&lt;&gt;0",$U$12:$U$91,$BT$97,$T$12:$T$91,$BP$101)</f>
        <v>0</v>
      </c>
      <c r="BU101" s="13"/>
      <c r="BV101" s="79">
        <v>1.5</v>
      </c>
      <c r="BW101" s="77">
        <f>COUNTIFS(BX12:BX91,"&lt;&gt;0",$U$12:$U$91,$BW$97,$T$12:$T$91,$BV$101)</f>
        <v>0</v>
      </c>
      <c r="BX101" s="77">
        <f>COUNTIFS(BX12:BX91,"&lt;&gt;0",$U$12:$U$91,$BX$97,$T$12:$T$91,$BV$101)</f>
        <v>0</v>
      </c>
      <c r="BY101" s="77">
        <f>COUNTIFS(BX12:BX91,"&lt;&gt;0",$U$12:$U$91,$BY$97,$T$12:$T$91,$BV$101)</f>
        <v>0</v>
      </c>
      <c r="BZ101" s="78">
        <f>COUNTIFS(BX12:BX91,"&lt;&gt;0",$U$12:$U$91,$BZ$97,$T$12:$T$91,$BV$101)</f>
        <v>0</v>
      </c>
      <c r="CA101" s="13"/>
      <c r="CB101" s="79">
        <v>1.5</v>
      </c>
      <c r="CC101" s="77">
        <f>COUNTIFS(CD12:CD91,"&lt;&gt;0",$U$12:$U$91,$CC$97,$T$12:$T$91,$CB$101)</f>
        <v>0</v>
      </c>
      <c r="CD101" s="77">
        <f>COUNTIFS(CD12:CD91,"&lt;&gt;0",$U$12:$U$91,$CD$97,$T$12:$T$91,$CB$101)</f>
        <v>0</v>
      </c>
      <c r="CE101" s="77">
        <f>COUNTIFS(CD12:CD91,"&lt;&gt;0",$U$12:$U$91,$CE$97,$T$12:$T$91,$CB$101)</f>
        <v>0</v>
      </c>
      <c r="CF101" s="78">
        <f>COUNTIFS(CD12:CD91,"&lt;&gt;0",$U$12:$U$91,$CF$97,$T$12:$T$91,$CB$98)</f>
        <v>0</v>
      </c>
      <c r="CG101" s="13"/>
      <c r="CH101" s="79">
        <v>1.5</v>
      </c>
      <c r="CI101" s="77">
        <f>COUNTIFS(CJ12:CJ91,"&lt;&gt;0",$U$12:$U$91,$CI$97,$T$12:$T$91,$CH$101)</f>
        <v>0</v>
      </c>
      <c r="CJ101" s="77">
        <f>COUNTIFS(CJ12:CJ91,"&lt;&gt;0",$U$12:$U$91,$CJ$97,$T$12:$T$91,$CH$101)</f>
        <v>0</v>
      </c>
      <c r="CK101" s="77">
        <f>COUNTIFS(CJ12:CJ91,"&lt;&gt;0",$U$12:$U$91,$CK$97,$T$12:$T$91,$CH$101)</f>
        <v>0</v>
      </c>
      <c r="CL101" s="78">
        <f>COUNTIFS(CJ12:CJ91,"&lt;&gt;0",$U$12:$U$91,$CL$97,$T$12:$T$91,$CH$101)</f>
        <v>0</v>
      </c>
      <c r="CM101" s="13"/>
      <c r="CN101" s="79">
        <v>1.5</v>
      </c>
      <c r="CO101" s="77">
        <f>COUNTIFS(CP12:CP91,"&lt;&gt;0",$U$12:$U$91,$CO$97,$T$12:$T$91,$CN$101)</f>
        <v>0</v>
      </c>
      <c r="CP101" s="77">
        <f>COUNTIFS(CP12:CP91,"&lt;&gt;0",$U$12:$U$91,$CP$97,$T$12:$T$91,$CN$101)</f>
        <v>0</v>
      </c>
      <c r="CQ101" s="77">
        <f>COUNTIFS(CP12:CP91,"&lt;&gt;0",$U$12:$U$91,$CQ$97,$T$12:$T$91,$CN$101)</f>
        <v>0</v>
      </c>
      <c r="CR101" s="78">
        <f>COUNTIFS(CP12:CP91,"&lt;&gt;0",$U$12:$U$91,$CR$97,$T$12:$T$91,$CN$101)</f>
        <v>0</v>
      </c>
      <c r="CS101" s="13"/>
      <c r="CT101" s="79">
        <v>1.5</v>
      </c>
      <c r="CU101" s="77">
        <f>COUNTIFS($CV$12:$CV$91,"&lt;&gt;0",$U$12:$U$91,CU97,$T$12:$T$91,CT101)</f>
        <v>0</v>
      </c>
      <c r="CV101" s="77">
        <f>COUNTIFS($CV$12:$CV$91,"&lt;&gt;0",$U$12:$U$91,CV97,$T$12:$T$91,CT101)</f>
        <v>0</v>
      </c>
      <c r="CW101" s="77">
        <f>COUNTIFS($CV$12:$CV$91,"&lt;&gt;0",$U$12:$U$91,CW97,$T$12:$T$91,CT101)</f>
        <v>0</v>
      </c>
      <c r="CX101" s="78">
        <f>COUNTIFS($CV$12:$CV$91,"&lt;&gt;0",$U$12:$U$91,CX97,$T$12:$T$91,CT101)</f>
        <v>0</v>
      </c>
      <c r="CY101" s="13"/>
      <c r="CZ101" s="79">
        <v>1.5</v>
      </c>
      <c r="DA101" s="77">
        <f>COUNTIFS($DB$12:$DB$91,"&lt;&gt;0",$U$12:$U$91,DA97,$T$12:$T$91,CZ101)</f>
        <v>0</v>
      </c>
      <c r="DB101" s="77">
        <f>COUNTIFS($DB$12:$DB$91,"&lt;&gt;0",$U$12:$U$91,DB97,$T$12:$T$91,CZ101)</f>
        <v>0</v>
      </c>
      <c r="DC101" s="77">
        <f>COUNTIFS($DB$12:$DB$91,"&lt;&gt;0",$U$12:$U$91,DC97,$T$12:$T$91,CZ101)</f>
        <v>0</v>
      </c>
      <c r="DD101" s="78">
        <f>COUNTIFS($DB$12:$DB$91,"&lt;&gt;0",$U$12:$U$91,DD97,$T$12:$T$91,CZ101)</f>
        <v>0</v>
      </c>
      <c r="DE101" s="13"/>
      <c r="DF101" s="79">
        <v>1.5</v>
      </c>
      <c r="DG101" s="77">
        <f>COUNTIFS($DH$12:$DH$91,"&lt;&gt;0",$U$12:$U$91,DG97,$T$12:$T$91,DF101)</f>
        <v>0</v>
      </c>
      <c r="DH101" s="77">
        <f>COUNTIFS($DH$12:$DH$91,"&lt;&gt;0",$U$12:$U$91,DH97,$T$12:$T$91,DF101)</f>
        <v>0</v>
      </c>
      <c r="DI101" s="77">
        <f>COUNTIFS($DH$12:$DH$91,"&lt;&gt;0",$U$12:$U$91,DI97,$T$12:$T$91,DF101)</f>
        <v>0</v>
      </c>
      <c r="DJ101" s="78">
        <f>COUNTIFS($DH$12:$DH$91,"&lt;&gt;0",$U$12:$U$91,DJ97,$T$12:$T$91,DF101)</f>
        <v>0</v>
      </c>
    </row>
    <row r="102" spans="2:114" ht="19.5" customHeight="1">
      <c r="B102" s="58" t="s">
        <v>88</v>
      </c>
      <c r="C102" s="58"/>
      <c r="D102" s="58"/>
      <c r="E102" s="58"/>
      <c r="T102" s="20" t="s">
        <v>89</v>
      </c>
      <c r="U102" s="26">
        <f>SUM(U97:U101)</f>
        <v>0</v>
      </c>
      <c r="V102" s="26">
        <f>SUM(V97:V101)</f>
        <v>0</v>
      </c>
      <c r="W102" s="26">
        <f>SUM(W97:W101)</f>
        <v>0</v>
      </c>
      <c r="X102" s="27">
        <f>SUM(X97:X101)</f>
        <v>0</v>
      </c>
      <c r="Y102" s="8"/>
      <c r="Z102" s="35" t="s">
        <v>89</v>
      </c>
      <c r="AA102" s="41">
        <f>SUM(AA97:AA101)</f>
        <v>0</v>
      </c>
      <c r="AB102" s="41">
        <f>SUM(AB97:AB101)</f>
        <v>0</v>
      </c>
      <c r="AC102" s="41">
        <f>SUM(AC97:AC101)</f>
        <v>0</v>
      </c>
      <c r="AD102" s="42">
        <f>SUM(AD97:AD101)</f>
        <v>0</v>
      </c>
      <c r="AF102" s="53">
        <f>SUMIFS($AN$12:$AN$91,$U$12:$U$91,$U$96)</f>
        <v>0</v>
      </c>
      <c r="AG102" s="54">
        <f>SUMIFS($AN$12:$AN$91,$U$12:$U$91,$V$96)</f>
        <v>0</v>
      </c>
      <c r="AH102" s="54">
        <f>SUMIFS($AN$12:$AN$91,$U$12:$U$91,$W$96)</f>
        <v>0</v>
      </c>
      <c r="AI102" s="54">
        <f>SUMIFS($AN$12:$AN$91,$U$12:$U$91,$X$96)</f>
        <v>0</v>
      </c>
      <c r="AJ102" s="55">
        <f>SUM(AF102:AI102)</f>
        <v>0</v>
      </c>
      <c r="AR102" s="14"/>
      <c r="AS102" s="14"/>
      <c r="BH102" s="256"/>
      <c r="BI102" s="14"/>
      <c r="BJ102" s="79">
        <v>1.7</v>
      </c>
      <c r="BK102" s="77">
        <f>COUNTIFS(BL12:BL91,"&lt;&gt;0",$U$12:$U$91,$BK$97,$T$12:$T$91,$BJ$102)</f>
        <v>0</v>
      </c>
      <c r="BL102" s="77">
        <f>COUNTIFS(BL12:BL91,"&lt;&gt;0",$U$12:$U$91,$BL$97,$T$12:$T$91,$BJ$102)</f>
        <v>0</v>
      </c>
      <c r="BM102" s="77">
        <f>COUNTIFS(BL12:BL91,"&lt;&gt;0",$U$12:$U$91,$BM$97,$T$12:$T$91,$BJ$102)</f>
        <v>0</v>
      </c>
      <c r="BN102" s="78">
        <f>COUNTIFS(BL12:BL91,"&lt;&gt;0",$U$12:$U$91,$BN$97,$T$12:$T$91,$BJ$102)</f>
        <v>0</v>
      </c>
      <c r="BO102" s="14"/>
      <c r="BP102" s="79">
        <v>1.7</v>
      </c>
      <c r="BQ102" s="77">
        <f>COUNTIFS(BR12:BR91,"&lt;&gt;0",$U$12:$U$91,$BQ$97,$T$12:$T$91,$BP$102)</f>
        <v>0</v>
      </c>
      <c r="BR102" s="77">
        <f>COUNTIFS(BR12:BR91,"&lt;&gt;0",$U$12:$U$91,$BR$97,$T$12:$T$91,$BP$102)</f>
        <v>0</v>
      </c>
      <c r="BS102" s="77">
        <f>COUNTIFS(BR12:BR91,"&lt;&gt;0",$U$12:$U$91,$BS$97,$T$12:$T$91,$BP$102)</f>
        <v>0</v>
      </c>
      <c r="BT102" s="78">
        <f>COUNTIFS(BR12:BR91,"&lt;&gt;0",$U$12:$U$91,$BT$97,$T$12:$T$91,$BP$102)</f>
        <v>0</v>
      </c>
      <c r="BU102" s="14"/>
      <c r="BV102" s="79">
        <v>1.7</v>
      </c>
      <c r="BW102" s="77">
        <f>COUNTIFS(BX12:BX91,"&lt;&gt;0",$U$12:$U$91,$BW$97,$T$12:$T$91,$BV$102)</f>
        <v>0</v>
      </c>
      <c r="BX102" s="77">
        <f>COUNTIFS(BX12:BX91,"&lt;&gt;0",$U$12:$U$91,$BX$97,$T$12:$T$91,$BV$102)</f>
        <v>0</v>
      </c>
      <c r="BY102" s="77">
        <f>COUNTIFS(BX12:BX91,"&lt;&gt;0",$U$12:$U$91,$BY$97,$T$12:$T$91,$BV$102)</f>
        <v>0</v>
      </c>
      <c r="BZ102" s="78">
        <f>COUNTIFS(BX12:BX91,"&lt;&gt;0",$U$12:$U$91,$BZ$97,$T$12:$T$91,$BV$102)</f>
        <v>0</v>
      </c>
      <c r="CA102" s="14"/>
      <c r="CB102" s="79">
        <v>1.7</v>
      </c>
      <c r="CC102" s="77">
        <f>COUNTIFS(CD12:CD91,"&lt;&gt;0",$U$12:$U$91,$CC$97,$T$12:$T$91,$CB$102)</f>
        <v>0</v>
      </c>
      <c r="CD102" s="77">
        <f>COUNTIFS(CD12:CD91,"&lt;&gt;0",$U$12:$U$91,$CD$97,$T$12:$T$91,$CB$102)</f>
        <v>0</v>
      </c>
      <c r="CE102" s="77">
        <f>COUNTIFS(CD12:CD91,"&lt;&gt;0",$U$12:$U$91,$CE$97,$T$12:$T$91,$CB$102)</f>
        <v>0</v>
      </c>
      <c r="CF102" s="78">
        <f>COUNTIFS(CD12:CD91,"&lt;&gt;0",$U$12:$U$91,$CF$97,$T$12:$T$91,$CB$98)</f>
        <v>0</v>
      </c>
      <c r="CG102" s="14"/>
      <c r="CH102" s="79">
        <v>1.7</v>
      </c>
      <c r="CI102" s="77">
        <f>COUNTIFS(CJ12:CJ91,"&lt;&gt;0",$U$12:$U$91,$CI$97,$T$12:$T$91,$CH$102)</f>
        <v>0</v>
      </c>
      <c r="CJ102" s="77">
        <f>COUNTIFS(CJ12:CJ91,"&lt;&gt;0",$U$12:$U$91,$CJ$97,$T$12:$T$91,$CH$102)</f>
        <v>0</v>
      </c>
      <c r="CK102" s="77">
        <f>COUNTIFS(CJ12:CJ91,"&lt;&gt;0",$U$12:$U$91,$CK$97,$T$12:$T$91,$CH$102)</f>
        <v>0</v>
      </c>
      <c r="CL102" s="78">
        <f>COUNTIFS(CJ12:CJ91,"&lt;&gt;0",$U$12:$U$91,$CL$97,$T$12:$T$91,$CH$102)</f>
        <v>0</v>
      </c>
      <c r="CM102" s="14"/>
      <c r="CN102" s="79">
        <v>1.7</v>
      </c>
      <c r="CO102" s="77">
        <f>COUNTIFS(CP12:CP91,"&lt;&gt;0",$U$12:$U$91,$CO$97,$T$12:$T$91,$CN$102)</f>
        <v>0</v>
      </c>
      <c r="CP102" s="77">
        <f>COUNTIFS(CP12:CP91,"&lt;&gt;0",$U$12:$U$91,$CP$97,$T$12:$T$91,$CN$102)</f>
        <v>0</v>
      </c>
      <c r="CQ102" s="77">
        <f>COUNTIFS(CP12:CP91,"&lt;&gt;0",$U$12:$U$91,$CQ$97,$T$12:$T$91,$CN$102)</f>
        <v>0</v>
      </c>
      <c r="CR102" s="78">
        <f>COUNTIFS(CP12:CP91,"&lt;&gt;0",$U$12:$U$91,$CR$97,$T$12:$T$91,$CN$102)</f>
        <v>0</v>
      </c>
      <c r="CS102" s="14"/>
      <c r="CT102" s="79">
        <v>1.7</v>
      </c>
      <c r="CU102" s="77">
        <f>COUNTIFS($CV$12:$CV$91,"&lt;&gt;0",$U$12:$U$91,CU97,$T$12:$T$91,CT102)</f>
        <v>0</v>
      </c>
      <c r="CV102" s="77">
        <f>COUNTIFS($CV$12:$CV$91,"&lt;&gt;0",$U$12:$U$91,CV97,$T$12:$T$91,CT102)</f>
        <v>0</v>
      </c>
      <c r="CW102" s="77">
        <f>COUNTIFS($CV$12:$CV$91,"&lt;&gt;0",$U$12:$U$91,CW97,$T$12:$T$91,CT102)</f>
        <v>0</v>
      </c>
      <c r="CX102" s="78">
        <f>COUNTIFS($CV$12:$CV$91,"&lt;&gt;0",$U$12:$U$91,CX97,$T$12:$T$91,CT102)</f>
        <v>0</v>
      </c>
      <c r="CY102" s="14"/>
      <c r="CZ102" s="79">
        <v>1.7</v>
      </c>
      <c r="DA102" s="77">
        <f>COUNTIFS($DB$12:$DB$91,"&lt;&gt;0",$U$12:$U$91,DA97,$T$12:$T$91,CZ102)</f>
        <v>0</v>
      </c>
      <c r="DB102" s="77">
        <f>COUNTIFS($DB$12:$DB$91,"&lt;&gt;0",$U$12:$U$91,DB97,$T$12:$T$91,CZ102)</f>
        <v>0</v>
      </c>
      <c r="DC102" s="77">
        <f>COUNTIFS($DB$12:$DB$91,"&lt;&gt;0",$U$12:$U$91,DC97,$T$12:$T$91,CZ102)</f>
        <v>0</v>
      </c>
      <c r="DD102" s="78">
        <f>COUNTIFS($DB$12:$DB$91,"&lt;&gt;0",$U$12:$U$91,DD97,$T$12:$T$91,CZ102)</f>
        <v>0</v>
      </c>
      <c r="DE102" s="14"/>
      <c r="DF102" s="79">
        <v>1.7</v>
      </c>
      <c r="DG102" s="77">
        <f>COUNTIFS($DH$12:$DH$91,"&lt;&gt;0",$U$12:$U$91,DG97,$T$12:$T$91,DF102)</f>
        <v>0</v>
      </c>
      <c r="DH102" s="77">
        <f>COUNTIFS($DH$12:$DH$91,"&lt;&gt;0",$U$12:$U$91,DH97,$T$12:$T$91,DF102)</f>
        <v>0</v>
      </c>
      <c r="DI102" s="77">
        <f>COUNTIFS($DH$12:$DH$91,"&lt;&gt;0",$U$12:$U$91,DI97,$T$12:$T$91,DF102)</f>
        <v>0</v>
      </c>
      <c r="DJ102" s="78">
        <f>COUNTIFS($DH$12:$DH$91,"&lt;&gt;0",$U$12:$U$91,DJ97,$T$12:$T$91,DF102)</f>
        <v>0</v>
      </c>
    </row>
    <row r="103" spans="2:114" ht="19.5" customHeight="1">
      <c r="B103" s="58" t="s">
        <v>90</v>
      </c>
      <c r="C103" s="56"/>
      <c r="D103" s="56"/>
      <c r="E103" s="56"/>
      <c r="T103" s="28" t="s">
        <v>81</v>
      </c>
      <c r="U103" s="29">
        <f>SUM(U102:X102)</f>
        <v>0</v>
      </c>
      <c r="V103" s="30"/>
      <c r="W103" s="30"/>
      <c r="X103" s="31"/>
      <c r="Z103" s="43" t="s">
        <v>81</v>
      </c>
      <c r="AA103" s="44">
        <f>SUM(AA102:AD102)</f>
        <v>0</v>
      </c>
      <c r="AB103" s="45"/>
      <c r="AC103" s="45"/>
      <c r="AD103" s="46"/>
      <c r="AR103" s="13"/>
      <c r="AS103" s="13"/>
      <c r="BH103" s="255"/>
      <c r="BI103" s="13"/>
      <c r="BJ103" s="79" t="s">
        <v>62</v>
      </c>
      <c r="BK103" s="77">
        <f>SUM(BK98:BK102)</f>
        <v>0</v>
      </c>
      <c r="BL103" s="77">
        <f t="shared" ref="BL103:BM103" si="144">SUM(BL98:BL102)</f>
        <v>0</v>
      </c>
      <c r="BM103" s="77">
        <f t="shared" si="144"/>
        <v>0</v>
      </c>
      <c r="BN103" s="78">
        <f>SUM(BN98:BN102)</f>
        <v>0</v>
      </c>
      <c r="BO103" s="14"/>
      <c r="BP103" s="79" t="s">
        <v>62</v>
      </c>
      <c r="BQ103" s="77">
        <f>SUM(BQ98:BQ102)</f>
        <v>0</v>
      </c>
      <c r="BR103" s="77">
        <f t="shared" ref="BR103" si="145">SUM(BR98:BR102)</f>
        <v>0</v>
      </c>
      <c r="BS103" s="77">
        <f t="shared" ref="BS103" si="146">SUM(BS98:BS102)</f>
        <v>0</v>
      </c>
      <c r="BT103" s="78">
        <f>SUM(BT98:BT102)</f>
        <v>0</v>
      </c>
      <c r="BU103" s="14"/>
      <c r="BV103" s="79" t="s">
        <v>62</v>
      </c>
      <c r="BW103" s="77">
        <f>SUM(BW98:BW102)</f>
        <v>0</v>
      </c>
      <c r="BX103" s="77">
        <f t="shared" ref="BX103" si="147">SUM(BX98:BX102)</f>
        <v>0</v>
      </c>
      <c r="BY103" s="77">
        <f t="shared" ref="BY103" si="148">SUM(BY98:BY102)</f>
        <v>0</v>
      </c>
      <c r="BZ103" s="78">
        <f t="shared" ref="BZ103" si="149">SUM(BZ98:BZ102)</f>
        <v>0</v>
      </c>
      <c r="CA103" s="14"/>
      <c r="CB103" s="79" t="s">
        <v>62</v>
      </c>
      <c r="CC103" s="77">
        <f>SUM(CC98:CC102)</f>
        <v>0</v>
      </c>
      <c r="CD103" s="77">
        <f t="shared" ref="CD103" si="150">SUM(CD98:CD102)</f>
        <v>0</v>
      </c>
      <c r="CE103" s="77">
        <f t="shared" ref="CE103" si="151">SUM(CE98:CE102)</f>
        <v>0</v>
      </c>
      <c r="CF103" s="78">
        <f t="shared" ref="CF103" si="152">SUM(CF98:CF102)</f>
        <v>0</v>
      </c>
      <c r="CG103" s="14"/>
      <c r="CH103" s="79" t="s">
        <v>62</v>
      </c>
      <c r="CI103" s="77">
        <f>SUM(CI98:CI102)</f>
        <v>0</v>
      </c>
      <c r="CJ103" s="77">
        <f t="shared" ref="CJ103" si="153">SUM(CJ98:CJ102)</f>
        <v>0</v>
      </c>
      <c r="CK103" s="77">
        <f>SUM(CK98:CK102)</f>
        <v>0</v>
      </c>
      <c r="CL103" s="78">
        <f t="shared" ref="CL103" si="154">SUM(CL98:CL102)</f>
        <v>0</v>
      </c>
      <c r="CM103" s="14"/>
      <c r="CN103" s="79" t="s">
        <v>62</v>
      </c>
      <c r="CO103" s="77">
        <f>SUM(CO98:CO102)</f>
        <v>0</v>
      </c>
      <c r="CP103" s="77">
        <f t="shared" ref="CP103" si="155">SUM(CP98:CP102)</f>
        <v>0</v>
      </c>
      <c r="CQ103" s="77">
        <f t="shared" ref="CQ103" si="156">SUM(CQ98:CQ102)</f>
        <v>0</v>
      </c>
      <c r="CR103" s="78">
        <f t="shared" ref="CR103" si="157">SUM(CR98:CR102)</f>
        <v>0</v>
      </c>
      <c r="CS103" s="14"/>
      <c r="CT103" s="79" t="s">
        <v>62</v>
      </c>
      <c r="CU103" s="77">
        <f>SUM(CU98:CU102)</f>
        <v>0</v>
      </c>
      <c r="CV103" s="77">
        <f t="shared" ref="CV103" si="158">SUM(CV98:CV102)</f>
        <v>0</v>
      </c>
      <c r="CW103" s="77">
        <f t="shared" ref="CW103" si="159">SUM(CW98:CW102)</f>
        <v>0</v>
      </c>
      <c r="CX103" s="78">
        <f t="shared" ref="CX103" si="160">SUM(CX98:CX102)</f>
        <v>0</v>
      </c>
      <c r="CY103" s="14"/>
      <c r="CZ103" s="79" t="s">
        <v>62</v>
      </c>
      <c r="DA103" s="77">
        <f>SUM(DA98:DA102)</f>
        <v>0</v>
      </c>
      <c r="DB103" s="77">
        <f t="shared" ref="DB103" si="161">SUM(DB98:DB102)</f>
        <v>0</v>
      </c>
      <c r="DC103" s="77">
        <f t="shared" ref="DC103" si="162">SUM(DC98:DC102)</f>
        <v>0</v>
      </c>
      <c r="DD103" s="78">
        <f>SUM(DD98:DD102)</f>
        <v>0</v>
      </c>
      <c r="DE103" s="14"/>
      <c r="DF103" s="79" t="s">
        <v>62</v>
      </c>
      <c r="DG103" s="77">
        <f>SUM(DG98:DG102)</f>
        <v>0</v>
      </c>
      <c r="DH103" s="77">
        <f t="shared" ref="DH103" si="163">SUM(DH98:DH102)</f>
        <v>0</v>
      </c>
      <c r="DI103" s="77">
        <f t="shared" ref="DI103" si="164">SUM(DI98:DI102)</f>
        <v>0</v>
      </c>
      <c r="DJ103" s="78">
        <f t="shared" ref="DJ103" si="165">SUM(DJ98:DJ102)</f>
        <v>0</v>
      </c>
    </row>
    <row r="104" spans="2:114" ht="19.5" customHeight="1">
      <c r="B104" s="59"/>
      <c r="C104" s="56"/>
      <c r="D104" s="56"/>
      <c r="E104" s="56"/>
      <c r="T104" s="2"/>
      <c r="AR104" s="13"/>
      <c r="AS104" s="13"/>
      <c r="BH104" s="255"/>
      <c r="BI104" s="13"/>
      <c r="BJ104" s="80" t="s">
        <v>91</v>
      </c>
      <c r="BK104" s="81">
        <f>BK103+BL103+BM103+BN103</f>
        <v>0</v>
      </c>
      <c r="BL104" s="82"/>
      <c r="BM104" s="82"/>
      <c r="BN104" s="83"/>
      <c r="BO104" s="14"/>
      <c r="BP104" s="80" t="s">
        <v>91</v>
      </c>
      <c r="BQ104" s="81">
        <f>BQ103+BR103+BS103+BT103</f>
        <v>0</v>
      </c>
      <c r="BR104" s="82"/>
      <c r="BS104" s="82"/>
      <c r="BT104" s="83"/>
      <c r="BU104" s="14"/>
      <c r="BV104" s="80" t="s">
        <v>91</v>
      </c>
      <c r="BW104" s="81">
        <f>BW103+BX103+BY103+BZ103</f>
        <v>0</v>
      </c>
      <c r="BX104" s="82"/>
      <c r="BY104" s="82"/>
      <c r="BZ104" s="83"/>
      <c r="CA104" s="14"/>
      <c r="CB104" s="80" t="s">
        <v>91</v>
      </c>
      <c r="CC104" s="81">
        <f>CC103+CD103+CE103+CF103</f>
        <v>0</v>
      </c>
      <c r="CD104" s="82"/>
      <c r="CE104" s="82"/>
      <c r="CF104" s="83"/>
      <c r="CG104" s="14"/>
      <c r="CH104" s="80" t="s">
        <v>91</v>
      </c>
      <c r="CI104" s="81">
        <f>CI103+CJ103+CK103+CL103</f>
        <v>0</v>
      </c>
      <c r="CJ104" s="82"/>
      <c r="CK104" s="82"/>
      <c r="CL104" s="83"/>
      <c r="CM104" s="14"/>
      <c r="CN104" s="80" t="s">
        <v>91</v>
      </c>
      <c r="CO104" s="81">
        <f>CO103+CP103+CQ103+CR103</f>
        <v>0</v>
      </c>
      <c r="CP104" s="82"/>
      <c r="CQ104" s="82"/>
      <c r="CR104" s="83"/>
      <c r="CS104" s="14"/>
      <c r="CT104" s="80" t="s">
        <v>91</v>
      </c>
      <c r="CU104" s="81">
        <f>CU103+CV103+CW103+CX103</f>
        <v>0</v>
      </c>
      <c r="CV104" s="82"/>
      <c r="CW104" s="82"/>
      <c r="CX104" s="83"/>
      <c r="CY104" s="14"/>
      <c r="CZ104" s="80" t="s">
        <v>91</v>
      </c>
      <c r="DA104" s="81">
        <f>DA103+DB103+DC103+DD103</f>
        <v>0</v>
      </c>
      <c r="DB104" s="82"/>
      <c r="DC104" s="82"/>
      <c r="DD104" s="83"/>
      <c r="DE104" s="14"/>
      <c r="DF104" s="80" t="s">
        <v>91</v>
      </c>
      <c r="DG104" s="81">
        <f>DG103+DH103+DI103+DJ103</f>
        <v>0</v>
      </c>
      <c r="DH104" s="82"/>
      <c r="DI104" s="82"/>
      <c r="DJ104" s="83"/>
    </row>
    <row r="105" spans="2:114" ht="19.5" customHeight="1">
      <c r="B105" s="59"/>
      <c r="C105" s="56"/>
      <c r="D105" s="56"/>
      <c r="E105" s="56"/>
      <c r="T105" s="2"/>
      <c r="AF105" s="203" t="s">
        <v>92</v>
      </c>
      <c r="AG105" s="204"/>
      <c r="AH105" s="204"/>
      <c r="AI105" s="204"/>
      <c r="AJ105" s="204"/>
      <c r="AK105" s="205"/>
      <c r="AL105" s="8"/>
      <c r="AR105" s="13"/>
      <c r="AS105" s="13"/>
      <c r="BH105" s="255"/>
      <c r="BI105" s="13"/>
      <c r="BJ105" s="14"/>
      <c r="BK105" s="12"/>
      <c r="BL105" s="12"/>
      <c r="BO105" s="13"/>
      <c r="BP105" s="14"/>
      <c r="BQ105" s="12"/>
      <c r="BR105" s="12"/>
      <c r="BU105" s="13"/>
      <c r="BV105" s="14"/>
      <c r="BW105" s="12"/>
      <c r="BX105" s="12"/>
      <c r="CA105" s="13"/>
      <c r="CB105" s="14"/>
      <c r="CC105" s="12"/>
      <c r="CD105" s="12"/>
      <c r="CG105" s="13"/>
      <c r="CH105" s="14"/>
      <c r="CI105" s="12"/>
      <c r="CJ105" s="12"/>
      <c r="CM105" s="13"/>
      <c r="CN105" s="14"/>
      <c r="CO105" s="12"/>
      <c r="CP105" s="12"/>
      <c r="CS105" s="13"/>
      <c r="CT105" s="14"/>
      <c r="CU105" s="12"/>
      <c r="CV105" s="12"/>
      <c r="CY105" s="13"/>
      <c r="CZ105" s="14"/>
      <c r="DA105" s="12"/>
      <c r="DB105" s="12"/>
      <c r="DE105" s="13"/>
      <c r="DF105" s="14"/>
      <c r="DG105" s="12"/>
      <c r="DH105" s="12"/>
    </row>
    <row r="106" spans="2:114" ht="19.5" customHeight="1">
      <c r="B106" s="56"/>
      <c r="C106" s="59"/>
      <c r="D106" s="56"/>
      <c r="E106" s="56"/>
      <c r="T106" s="90"/>
      <c r="U106" s="350" t="s">
        <v>93</v>
      </c>
      <c r="V106" s="350"/>
      <c r="W106" s="86"/>
      <c r="X106" s="87"/>
      <c r="AF106" s="48" t="s">
        <v>79</v>
      </c>
      <c r="AG106" s="209" t="s">
        <v>80</v>
      </c>
      <c r="AH106" s="209" t="s">
        <v>84</v>
      </c>
      <c r="AI106" s="209" t="s">
        <v>97</v>
      </c>
      <c r="AJ106" s="209" t="s">
        <v>121</v>
      </c>
      <c r="AK106" s="49"/>
      <c r="AR106" s="13"/>
      <c r="AS106" s="13"/>
      <c r="BH106" s="255"/>
      <c r="BI106" s="13"/>
      <c r="BJ106" s="62"/>
      <c r="BK106" s="351" t="s">
        <v>94</v>
      </c>
      <c r="BL106" s="352"/>
      <c r="BM106" s="350"/>
      <c r="BN106" s="353"/>
      <c r="BO106" s="13"/>
      <c r="BP106" s="62"/>
      <c r="BQ106" s="351" t="s">
        <v>94</v>
      </c>
      <c r="BR106" s="352"/>
      <c r="BS106" s="350"/>
      <c r="BT106" s="353"/>
      <c r="BU106" s="13"/>
      <c r="BV106" s="62"/>
      <c r="BW106" s="351" t="s">
        <v>94</v>
      </c>
      <c r="BX106" s="352"/>
      <c r="BY106" s="350"/>
      <c r="BZ106" s="353"/>
      <c r="CA106" s="13"/>
      <c r="CB106" s="62"/>
      <c r="CC106" s="351" t="s">
        <v>94</v>
      </c>
      <c r="CD106" s="352"/>
      <c r="CE106" s="350"/>
      <c r="CF106" s="353"/>
      <c r="CG106" s="13"/>
      <c r="CH106" s="62"/>
      <c r="CI106" s="351" t="s">
        <v>94</v>
      </c>
      <c r="CJ106" s="352"/>
      <c r="CK106" s="350"/>
      <c r="CL106" s="353"/>
      <c r="CM106" s="13"/>
      <c r="CN106" s="62"/>
      <c r="CO106" s="351" t="s">
        <v>94</v>
      </c>
      <c r="CP106" s="352"/>
      <c r="CQ106" s="350"/>
      <c r="CR106" s="353"/>
      <c r="CS106" s="13"/>
      <c r="CT106" s="62"/>
      <c r="CU106" s="351" t="s">
        <v>94</v>
      </c>
      <c r="CV106" s="352"/>
      <c r="CW106" s="350"/>
      <c r="CX106" s="353"/>
      <c r="CY106" s="13"/>
      <c r="CZ106" s="62"/>
      <c r="DA106" s="351" t="s">
        <v>94</v>
      </c>
      <c r="DB106" s="352"/>
      <c r="DC106" s="350"/>
      <c r="DD106" s="353"/>
      <c r="DE106" s="13"/>
      <c r="DF106" s="62"/>
      <c r="DG106" s="351" t="s">
        <v>94</v>
      </c>
      <c r="DH106" s="352"/>
      <c r="DI106" s="350"/>
      <c r="DJ106" s="353"/>
    </row>
    <row r="107" spans="2:114" ht="19.5" customHeight="1">
      <c r="T107" s="91"/>
      <c r="U107" s="92" t="s">
        <v>79</v>
      </c>
      <c r="V107" s="92" t="s">
        <v>80</v>
      </c>
      <c r="W107" s="92" t="s">
        <v>12</v>
      </c>
      <c r="X107" s="93" t="s">
        <v>13</v>
      </c>
      <c r="AF107" s="6">
        <f>SUMIFS($AM$12:$AM$91,$U$12:$U$91,$U$96)</f>
        <v>0</v>
      </c>
      <c r="AG107" s="7">
        <f>SUMIFS($AM$12:$AM$91,$U$12:$U$91,$V$96)</f>
        <v>0</v>
      </c>
      <c r="AH107" s="7">
        <f>SUMIFS($AM$12:$AM$91,$U$12:$U$91,$W$96)</f>
        <v>0</v>
      </c>
      <c r="AI107" s="7">
        <f>SUMIFS($AM$12:$AM$91,$U$12:$U$91,$X$96)</f>
        <v>0</v>
      </c>
      <c r="AJ107" s="7">
        <f>SUM(AF107:AI107)</f>
        <v>0</v>
      </c>
      <c r="AK107" s="210"/>
      <c r="AR107" s="14"/>
      <c r="AS107" s="14"/>
      <c r="BH107" s="256"/>
      <c r="BI107" s="14"/>
      <c r="BJ107" s="63"/>
      <c r="BK107" s="64" t="s">
        <v>79</v>
      </c>
      <c r="BL107" s="64" t="s">
        <v>80</v>
      </c>
      <c r="BM107" s="64" t="s">
        <v>84</v>
      </c>
      <c r="BN107" s="65" t="s">
        <v>13</v>
      </c>
      <c r="BO107" s="13"/>
      <c r="BP107" s="63"/>
      <c r="BQ107" s="64" t="s">
        <v>79</v>
      </c>
      <c r="BR107" s="64" t="s">
        <v>80</v>
      </c>
      <c r="BS107" s="64" t="s">
        <v>84</v>
      </c>
      <c r="BT107" s="65" t="s">
        <v>13</v>
      </c>
      <c r="BU107" s="13"/>
      <c r="BV107" s="63"/>
      <c r="BW107" s="64" t="s">
        <v>79</v>
      </c>
      <c r="BX107" s="64" t="s">
        <v>80</v>
      </c>
      <c r="BY107" s="64" t="s">
        <v>84</v>
      </c>
      <c r="BZ107" s="65" t="s">
        <v>13</v>
      </c>
      <c r="CA107" s="13"/>
      <c r="CB107" s="63"/>
      <c r="CC107" s="64" t="s">
        <v>79</v>
      </c>
      <c r="CD107" s="64" t="s">
        <v>80</v>
      </c>
      <c r="CE107" s="64" t="s">
        <v>84</v>
      </c>
      <c r="CF107" s="65" t="s">
        <v>13</v>
      </c>
      <c r="CG107" s="13"/>
      <c r="CH107" s="63"/>
      <c r="CI107" s="64" t="s">
        <v>79</v>
      </c>
      <c r="CJ107" s="64" t="s">
        <v>80</v>
      </c>
      <c r="CK107" s="64" t="s">
        <v>84</v>
      </c>
      <c r="CL107" s="65" t="s">
        <v>13</v>
      </c>
      <c r="CM107" s="13"/>
      <c r="CN107" s="63"/>
      <c r="CO107" s="64" t="s">
        <v>79</v>
      </c>
      <c r="CP107" s="64" t="s">
        <v>80</v>
      </c>
      <c r="CQ107" s="64" t="s">
        <v>84</v>
      </c>
      <c r="CR107" s="65" t="s">
        <v>13</v>
      </c>
      <c r="CS107" s="13"/>
      <c r="CT107" s="63"/>
      <c r="CU107" s="64" t="s">
        <v>79</v>
      </c>
      <c r="CV107" s="64" t="s">
        <v>80</v>
      </c>
      <c r="CW107" s="64" t="s">
        <v>84</v>
      </c>
      <c r="CX107" s="65" t="s">
        <v>13</v>
      </c>
      <c r="CY107" s="13"/>
      <c r="CZ107" s="63"/>
      <c r="DA107" s="64" t="s">
        <v>79</v>
      </c>
      <c r="DB107" s="64" t="s">
        <v>80</v>
      </c>
      <c r="DC107" s="64" t="s">
        <v>84</v>
      </c>
      <c r="DD107" s="65" t="s">
        <v>13</v>
      </c>
      <c r="DE107" s="13"/>
      <c r="DF107" s="63"/>
      <c r="DG107" s="64" t="s">
        <v>79</v>
      </c>
      <c r="DH107" s="64" t="s">
        <v>80</v>
      </c>
      <c r="DI107" s="64" t="s">
        <v>84</v>
      </c>
      <c r="DJ107" s="65" t="s">
        <v>13</v>
      </c>
    </row>
    <row r="108" spans="2:114" ht="19.5" customHeight="1">
      <c r="T108" s="94">
        <v>1.1499999999999999</v>
      </c>
      <c r="U108" s="95">
        <v>14.1</v>
      </c>
      <c r="V108" s="95">
        <v>15</v>
      </c>
      <c r="W108" s="95">
        <v>18.600000000000001</v>
      </c>
      <c r="X108" s="96">
        <v>10.5</v>
      </c>
      <c r="AP108" s="14"/>
      <c r="AQ108" s="14"/>
      <c r="AR108" s="14"/>
      <c r="AS108" s="14"/>
      <c r="BH108" s="12"/>
      <c r="BI108" s="12"/>
      <c r="BJ108" s="66">
        <v>1.1499999999999999</v>
      </c>
      <c r="BK108" s="67">
        <f>SUMIFS(BL12:BL91,$U$12:$U$91,$BK$107,$T$12:$T$91,$BJ$108)</f>
        <v>0</v>
      </c>
      <c r="BL108" s="67">
        <f>SUMIFS(BL12:BL91,$U$12:$U$91,$BL$107,$T$12:$T$91,$BJ$108)</f>
        <v>0</v>
      </c>
      <c r="BM108" s="67">
        <f>SUMIFS(BL12:BL91,$U$12:$U$91,$BM$107,$T$12:$T$91,$BJ$108)</f>
        <v>0</v>
      </c>
      <c r="BN108" s="68">
        <f>SUMIFS(BL12:BL91,$U$12:$U$91,$BN$107,$T$12:$T$91,$BJ$108)</f>
        <v>0</v>
      </c>
      <c r="BO108" s="13"/>
      <c r="BP108" s="66">
        <v>1.1499999999999999</v>
      </c>
      <c r="BQ108" s="67">
        <f>SUMIFS(BR12:BR91,$U$12:$U$91,$BK$107,$T$12:$T$91,$BJ$108)</f>
        <v>0</v>
      </c>
      <c r="BR108" s="67">
        <f>SUMIFS(BR12:BR91,$U$12:$U$91,$BL$107,$T$12:$T$91,$BJ$108)</f>
        <v>0</v>
      </c>
      <c r="BS108" s="67">
        <f>SUMIFS(BR12:BR91,$U$12:$U$91,$BM$107,$T$12:$T$91,$BJ$108)</f>
        <v>0</v>
      </c>
      <c r="BT108" s="68">
        <f>SUMIFS(BR12:BR91,$U$12:$U$91,$BN$107,$T$12:$T$91,$BJ$108)</f>
        <v>0</v>
      </c>
      <c r="BU108" s="13"/>
      <c r="BV108" s="66">
        <v>1.1499999999999999</v>
      </c>
      <c r="BW108" s="67">
        <f>SUMIFS(BX12:BX91,$U$12:$U$91,$BK$107,$T$12:$T$91,$BJ$108)</f>
        <v>0</v>
      </c>
      <c r="BX108" s="67">
        <f>SUMIFS(BX12:BX91,$U$12:$U$91,$BL$107,$T$12:$T$91,$BJ$108)</f>
        <v>0</v>
      </c>
      <c r="BY108" s="67">
        <f>SUMIFS(BX12:BX91,$U$12:$U$91,$BM$107,$T$12:$T$91,$BJ$108)</f>
        <v>0</v>
      </c>
      <c r="BZ108" s="68">
        <f>SUMIFS(BX12:BX91,$U$12:$U$91,$BN$107,$T$12:$T$91,$BJ$108)</f>
        <v>0</v>
      </c>
      <c r="CA108" s="13"/>
      <c r="CB108" s="66">
        <v>1.1499999999999999</v>
      </c>
      <c r="CC108" s="67">
        <f>SUMIFS(CD12:CD91,$U$12:$U$91,$BK$107,$T$12:$T$91,$BJ$108)</f>
        <v>0</v>
      </c>
      <c r="CD108" s="67">
        <f>SUMIFS(CD12:CD91,$U$12:$U$91,$BL$107,$T$12:$T$91,$BJ$108)</f>
        <v>0</v>
      </c>
      <c r="CE108" s="67">
        <f>SUMIFS(CD12:CD91,$U$12:$U$91,$BM$107,$T$12:$T$91,$BJ$108)</f>
        <v>0</v>
      </c>
      <c r="CF108" s="68">
        <f>SUMIFS(CD12:CD91,$U$12:$U$91,$BN$107,$T$12:$T$91,$BJ$108)</f>
        <v>0</v>
      </c>
      <c r="CG108" s="13"/>
      <c r="CH108" s="66">
        <v>1.1499999999999999</v>
      </c>
      <c r="CI108" s="67">
        <f>SUMIFS(CJ12:CJ91,$U$12:$U$91,$BK$107,$T$12:$T$91,$BJ$108)</f>
        <v>0</v>
      </c>
      <c r="CJ108" s="67">
        <f>SUMIFS(CJ12:CJ91,$U$12:$U$91,$BL$107,$T$12:$T$91,$BJ$108)</f>
        <v>0</v>
      </c>
      <c r="CK108" s="67">
        <f>SUMIFS(CJ12:CJ91,$U$12:$U$91,$BM$107,$T$12:$T$91,$BJ$108)</f>
        <v>0</v>
      </c>
      <c r="CL108" s="68">
        <f>SUMIFS(CJ12:CJ91,$U$12:$U$91,$BN$107,$T$12:$T$91,$BJ$108)</f>
        <v>0</v>
      </c>
      <c r="CM108" s="13"/>
      <c r="CN108" s="66">
        <v>1.1499999999999999</v>
      </c>
      <c r="CO108" s="67">
        <f>SUMIFS(CP12:CP91,$U$12:$U$91,$BK$107,$T$12:$T$91,$BJ$108)</f>
        <v>0</v>
      </c>
      <c r="CP108" s="67">
        <f>SUMIFS(CP12:CP91,$U$12:$U$91,$BL$107,$T$12:$T$91,$BJ$108)</f>
        <v>0</v>
      </c>
      <c r="CQ108" s="67">
        <f>SUMIFS(CP12:CP91,$U$12:$U$91,$BM$107,$T$12:$T$91,$BJ$108)</f>
        <v>0</v>
      </c>
      <c r="CR108" s="68">
        <f>SUMIFS(CP12:CP91,$U$12:$U$91,$BN$107,$T$12:$T$91,$BJ$108)</f>
        <v>0</v>
      </c>
      <c r="CS108" s="13"/>
      <c r="CT108" s="66">
        <v>1.1499999999999999</v>
      </c>
      <c r="CU108" s="67">
        <f>SUMIFS(CV12:CV91,$U$12:$U$91,$BK$107,$T$12:$T$91,$BJ$108)</f>
        <v>0</v>
      </c>
      <c r="CV108" s="67">
        <f>SUMIFS(CV12:CV91,$U$12:$U$91,$BL$107,$T$12:$T$91,$BJ$108)</f>
        <v>0</v>
      </c>
      <c r="CW108" s="67">
        <f>SUMIFS(CV12:CV91,$U$12:$U$91,$BM$107,$T$12:$T$91,$BJ$108)</f>
        <v>0</v>
      </c>
      <c r="CX108" s="68">
        <f>SUMIFS(CV12:CV91,$U$12:$U$91,$BN$107,$T$12:$T$91,$BJ$108)</f>
        <v>0</v>
      </c>
      <c r="CY108" s="13"/>
      <c r="CZ108" s="66">
        <v>1.1499999999999999</v>
      </c>
      <c r="DA108" s="67">
        <f>SUMIFS(DB12:DB91,$U$12:$U$91,$BK$107,$T$12:$T$91,$BJ$108)</f>
        <v>0</v>
      </c>
      <c r="DB108" s="67">
        <f>SUMIFS(DB12:DB91,$U$12:$U$91,$BL$107,$T$12:$T$91,$BJ$108)</f>
        <v>0</v>
      </c>
      <c r="DC108" s="67">
        <f>SUMIFS(DB12:DB91,$U$12:$U$91,$BM$107,$T$12:$T$91,$BJ$108)</f>
        <v>0</v>
      </c>
      <c r="DD108" s="68">
        <f>SUMIFS(DB12:DB91,$U$12:$U$91,$BN$107,$T$12:$T$91,$BJ$108)</f>
        <v>0</v>
      </c>
      <c r="DE108" s="13"/>
      <c r="DF108" s="66">
        <v>1.1499999999999999</v>
      </c>
      <c r="DG108" s="67">
        <f>SUMIFS(DH12:DH91,$U$12:$U$91,$BK$107,$T$12:$T$91,$BJ$108)</f>
        <v>0</v>
      </c>
      <c r="DH108" s="67">
        <f>SUMIFS(DH12:DH91,$U$12:$U$91,$BL$107,$T$12:$T$91,$BJ$108)</f>
        <v>0</v>
      </c>
      <c r="DI108" s="67">
        <f>SUMIFS(DH12:DH91,$U$12:$U$91,$BM$107,$T$12:$T$91,$BJ$108)</f>
        <v>0</v>
      </c>
      <c r="DJ108" s="68">
        <f>SUMIFS(DH12:DH91,$U$12:$U$91,$BN$107,$T$12:$T$91,$BJ$108)</f>
        <v>0</v>
      </c>
    </row>
    <row r="109" spans="2:114" ht="19.5" customHeight="1">
      <c r="T109" s="94">
        <v>1.3</v>
      </c>
      <c r="U109" s="97">
        <v>28.2</v>
      </c>
      <c r="V109" s="97">
        <v>29.9</v>
      </c>
      <c r="W109" s="97">
        <v>37.299999999999997</v>
      </c>
      <c r="X109" s="98">
        <v>21.1</v>
      </c>
      <c r="AF109" s="206" t="s">
        <v>95</v>
      </c>
      <c r="AG109" s="207"/>
      <c r="AH109" s="207"/>
      <c r="AI109" s="207"/>
      <c r="AJ109" s="207"/>
      <c r="AK109" s="208"/>
      <c r="AL109" s="8"/>
      <c r="AP109" s="14"/>
      <c r="AQ109" s="14"/>
      <c r="AR109" s="14"/>
      <c r="AS109" s="14"/>
      <c r="BH109" s="12"/>
      <c r="BI109" s="12"/>
      <c r="BJ109" s="66">
        <v>1.3</v>
      </c>
      <c r="BK109" s="67">
        <f>SUMIFS(BL12:BL91,$U$12:$U$91,$BK$107,$T$12:$T$91,$BJ$109)</f>
        <v>0</v>
      </c>
      <c r="BL109" s="67">
        <f>SUMIFS(BL12:BL91,$U$12:$U$91,$BL$107,$T$12:$T$91,$BJ$109)</f>
        <v>0</v>
      </c>
      <c r="BM109" s="67">
        <f>SUMIFS(BL12:BL91,$U$12:$U$91,$BM$107,$T$12:$T$91,$BJ$109)</f>
        <v>0</v>
      </c>
      <c r="BN109" s="68">
        <f>SUMIFS(BL12:BL91,$U$12:$U$91,$BN$107,$T$12:$T$91,$BJ$109)</f>
        <v>0</v>
      </c>
      <c r="BO109" s="14"/>
      <c r="BP109" s="66">
        <v>1.3</v>
      </c>
      <c r="BQ109" s="67">
        <f>SUMIFS(BR12:BR91,$U$12:$U$91,$BK$107,$T$12:$T$91,$BJ$109)</f>
        <v>0</v>
      </c>
      <c r="BR109" s="67">
        <f>SUMIFS(BR12:BR91,$U$12:$U$91,$BL$107,$T$12:$T$91,$BJ$109)</f>
        <v>0</v>
      </c>
      <c r="BS109" s="67">
        <f>SUMIFS(BR12:BR91,$U$12:$U$91,$BM$107,$T$12:$T$91,$BJ$109)</f>
        <v>0</v>
      </c>
      <c r="BT109" s="68">
        <f>SUMIFS(BR12:BR91,$U$12:$U$91,$BN$107,$T$12:$T$91,$BJ$109)</f>
        <v>0</v>
      </c>
      <c r="BU109" s="14"/>
      <c r="BV109" s="66">
        <v>1.3</v>
      </c>
      <c r="BW109" s="67">
        <f>SUMIFS(BX12:BX91,$U$12:$U$91,$BK$107,$T$12:$T$91,$BJ$109)</f>
        <v>0</v>
      </c>
      <c r="BX109" s="67">
        <f>SUMIFS(BX12:BX91,$U$12:$U$91,$BL$107,$T$12:$T$91,$BJ$109)</f>
        <v>0</v>
      </c>
      <c r="BY109" s="67">
        <f>SUMIFS(BX12:BX91,$U$12:$U$91,$BM$107,$T$12:$T$91,$BJ$109)</f>
        <v>0</v>
      </c>
      <c r="BZ109" s="68">
        <f>SUMIFS(BX12:BX91,$U$12:$U$91,$BN$107,$T$12:$T$91,$BJ$109)</f>
        <v>0</v>
      </c>
      <c r="CA109" s="14"/>
      <c r="CB109" s="66">
        <v>1.3</v>
      </c>
      <c r="CC109" s="67">
        <f>SUMIFS(CD12:CD91,$U$12:$U$91,$BK$107,$T$12:$T$91,$BJ$109)</f>
        <v>0</v>
      </c>
      <c r="CD109" s="67">
        <f>SUMIFS(CD12:CD91,$U$12:$U$91,$BL$107,$T$12:$T$91,$BJ$109)</f>
        <v>0</v>
      </c>
      <c r="CE109" s="67">
        <f>SUMIFS(CD12:CD91,$U$12:$U$91,$BM$107,$T$12:$T$91,$BJ$109)</f>
        <v>0</v>
      </c>
      <c r="CF109" s="68">
        <f>SUMIFS(CD12:CD91,$U$12:$U$91,$BN$107,$T$12:$T$91,$BJ$109)</f>
        <v>0</v>
      </c>
      <c r="CG109" s="14"/>
      <c r="CH109" s="66">
        <v>1.3</v>
      </c>
      <c r="CI109" s="67">
        <f>SUMIFS(CJ12:CJ91,$U$12:$U$91,$BK$107,$T$12:$T$91,$BJ$109)</f>
        <v>0</v>
      </c>
      <c r="CJ109" s="67">
        <f>SUMIFS(CJ12:CJ91,$U$12:$U$91,$BL$107,$T$12:$T$91,$BJ$109)</f>
        <v>0</v>
      </c>
      <c r="CK109" s="67">
        <f>SUMIFS(CJ12:CJ91,$U$12:$U$91,$BM$107,$T$12:$T$91,$BJ$109)</f>
        <v>0</v>
      </c>
      <c r="CL109" s="68">
        <f>SUMIFS(CJ12:CJ91,$U$12:$U$91,$BN$107,$T$12:$T$91,$BJ$109)</f>
        <v>0</v>
      </c>
      <c r="CM109" s="14"/>
      <c r="CN109" s="66">
        <v>1.3</v>
      </c>
      <c r="CO109" s="67">
        <f>SUMIFS(CP12:CP91,$U$12:$U$91,$BK$107,$T$12:$T$91,$BJ$109)</f>
        <v>0</v>
      </c>
      <c r="CP109" s="67">
        <f>SUMIFS(CP12:CP91,$U$12:$U$91,$BL$107,$T$12:$T$91,$BJ$109)</f>
        <v>0</v>
      </c>
      <c r="CQ109" s="67">
        <f>SUMIFS(CP12:CP91,$U$12:$U$91,$BM$107,$T$12:$T$91,$BJ$109)</f>
        <v>0</v>
      </c>
      <c r="CR109" s="68">
        <f>SUMIFS(CP12:CP91,$U$12:$U$91,$BN$107,$T$12:$T$91,$BJ$109)</f>
        <v>0</v>
      </c>
      <c r="CS109" s="14"/>
      <c r="CT109" s="66">
        <v>1.3</v>
      </c>
      <c r="CU109" s="67">
        <f>SUMIFS(CV12:CV91,$U$12:$U$91,$BK$107,$T$12:$T$91,$BJ$109)</f>
        <v>0</v>
      </c>
      <c r="CV109" s="67">
        <f>SUMIFS(CV12:CV91,$U$12:$U$91,$BL$107,$T$12:$T$91,$BJ$109)</f>
        <v>0</v>
      </c>
      <c r="CW109" s="67">
        <f>SUMIFS(CV12:CV91,$U$12:$U$91,$BM$107,$T$12:$T$91,$BJ$109)</f>
        <v>0</v>
      </c>
      <c r="CX109" s="68">
        <f>SUMIFS(CV12:CV91,$U$12:$U$91,$BN$107,$T$12:$T$91,$BJ$109)</f>
        <v>0</v>
      </c>
      <c r="CY109" s="14"/>
      <c r="CZ109" s="66">
        <v>1.3</v>
      </c>
      <c r="DA109" s="67">
        <f>SUMIFS(DB12:DB91,$U$12:$U$91,$BK$107,$T$12:$T$91,$BJ$109)</f>
        <v>0</v>
      </c>
      <c r="DB109" s="67">
        <f>SUMIFS(DB12:DB91,$U$12:$U$91,$BL$107,$T$12:$T$91,$BJ$109)</f>
        <v>0</v>
      </c>
      <c r="DC109" s="67">
        <f>SUMIFS(DB12:DB91,$U$12:$U$91,$BM$107,$T$12:$T$91,$BJ$109)</f>
        <v>0</v>
      </c>
      <c r="DD109" s="68">
        <f>SUMIFS(DB12:DB91,$U$12:$U$91,$BN$107,$T$12:$T$91,$BJ$109)</f>
        <v>0</v>
      </c>
      <c r="DE109" s="14"/>
      <c r="DF109" s="66">
        <v>1.3</v>
      </c>
      <c r="DG109" s="67">
        <f>SUMIFS(DH12:DH91,$U$12:$U$91,$BK$107,$T$12:$T$91,$BJ$109)</f>
        <v>0</v>
      </c>
      <c r="DH109" s="67">
        <f>SUMIFS(DH12:DH91,$U$12:$U$91,$BL$107,$T$12:$T$91,$BJ$109)</f>
        <v>0</v>
      </c>
      <c r="DI109" s="67">
        <f>SUMIFS(DH12:DH91,$U$12:$U$91,$BM$107,$T$12:$T$91,$BJ$109)</f>
        <v>0</v>
      </c>
      <c r="DJ109" s="68">
        <f>SUMIFS(DH12:DH91,$U$12:$U$91,$BN$107,$T$12:$T$91,$BJ$109)</f>
        <v>0</v>
      </c>
    </row>
    <row r="110" spans="2:114" ht="19.5" customHeight="1">
      <c r="T110" s="94">
        <v>1.5</v>
      </c>
      <c r="U110" s="97">
        <v>47.1</v>
      </c>
      <c r="V110" s="97">
        <v>49.9</v>
      </c>
      <c r="W110" s="97">
        <v>62.1</v>
      </c>
      <c r="X110" s="98">
        <v>35.1</v>
      </c>
      <c r="AF110" s="51"/>
      <c r="AG110" s="211"/>
      <c r="AH110" s="211"/>
      <c r="AI110" s="211"/>
      <c r="AJ110" s="211"/>
      <c r="AK110" s="212"/>
      <c r="AR110" s="14"/>
      <c r="AS110" s="14"/>
      <c r="BH110" s="256"/>
      <c r="BI110" s="14"/>
      <c r="BJ110" s="66">
        <v>1.5</v>
      </c>
      <c r="BK110" s="67">
        <f>SUMIFS(BL12:BL91,$U$12:$U$91,$BK$107,$T$12:$T$91,$BJ$110)</f>
        <v>0</v>
      </c>
      <c r="BL110" s="67">
        <f>SUMIFS(BL12:BL91,$U$12:$U$91,$BL$107,$T$12:$T$91,$BJ$110)</f>
        <v>0</v>
      </c>
      <c r="BM110" s="67">
        <f>SUMIFS(BL12:BL91,$U$12:$U$91,$BM$107,$T$12:$T$91,$BJ$110)</f>
        <v>0</v>
      </c>
      <c r="BN110" s="68">
        <f>SUMIFS(BL12:BL91,$U$12:$U$91,$BN$107,$T$12:$T$91,$BJ$110)</f>
        <v>0</v>
      </c>
      <c r="BO110" s="12"/>
      <c r="BP110" s="66">
        <v>1.5</v>
      </c>
      <c r="BQ110" s="67">
        <f>SUMIFS(BR12:BR91,$U$12:$U$91,$BK$107,$T$12:$T$91,$BJ$110)</f>
        <v>0</v>
      </c>
      <c r="BR110" s="67">
        <f>SUMIFS(BR12:BR91,$U$12:$U$91,$BL$107,$T$12:$T$91,$BJ$110)</f>
        <v>0</v>
      </c>
      <c r="BS110" s="67">
        <f>SUMIFS(BR12:BR91,$U$12:$U$91,$BM$107,$T$12:$T$91,$BJ$110)</f>
        <v>0</v>
      </c>
      <c r="BT110" s="68">
        <f>SUMIFS(BR12:BR91,$U$12:$U$91,$BN$107,$T$12:$T$91,$BJ$110)</f>
        <v>0</v>
      </c>
      <c r="BU110" s="12"/>
      <c r="BV110" s="66">
        <v>1.5</v>
      </c>
      <c r="BW110" s="67">
        <f>SUMIFS(BX12:BX91,$U$12:$U$91,$BK$107,$T$12:$T$91,$BJ$110)</f>
        <v>0</v>
      </c>
      <c r="BX110" s="67">
        <f>SUMIFS(BX12:BX91,$U$12:$U$91,$BL$107,$T$12:$T$91,$BJ$110)</f>
        <v>0</v>
      </c>
      <c r="BY110" s="67">
        <f>SUMIFS(BX12:BX91,$U$12:$U$91,$BM$107,$T$12:$T$91,$BJ$110)</f>
        <v>0</v>
      </c>
      <c r="BZ110" s="68">
        <f>SUMIFS(BX12:BX91,$U$12:$U$91,$BN$107,$T$12:$T$91,$BJ$110)</f>
        <v>0</v>
      </c>
      <c r="CA110" s="12"/>
      <c r="CB110" s="66">
        <v>1.5</v>
      </c>
      <c r="CC110" s="67">
        <f>SUMIFS(CD12:CD91,$U$12:$U$91,$BK$107,$T$12:$T$91,$BJ$110)</f>
        <v>0</v>
      </c>
      <c r="CD110" s="67">
        <f>SUMIFS(CD12:CD91,$U$12:$U$91,$BL$107,$T$12:$T$91,$BJ$110)</f>
        <v>0</v>
      </c>
      <c r="CE110" s="67">
        <f>SUMIFS(CD12:CD91,$U$12:$U$91,$BM$107,$T$12:$T$91,$BJ$110)</f>
        <v>0</v>
      </c>
      <c r="CF110" s="68">
        <f>SUMIFS(CD12:CD91,$U$12:$U$91,$BN$107,$T$12:$T$91,$BJ$110)</f>
        <v>0</v>
      </c>
      <c r="CG110" s="12"/>
      <c r="CH110" s="66">
        <v>1.5</v>
      </c>
      <c r="CI110" s="67">
        <f>SUMIFS(CJ12:CJ91,$U$12:$U$91,$BK$107,$T$12:$T$91,$BJ$110)</f>
        <v>0</v>
      </c>
      <c r="CJ110" s="67">
        <f>SUMIFS(CJ12:CJ91,$U$12:$U$91,$BL$107,$T$12:$T$91,$BJ$110)</f>
        <v>0</v>
      </c>
      <c r="CK110" s="67">
        <f>SUMIFS(CJ12:CJ91,$U$12:$U$91,$BM$107,$T$12:$T$91,$BJ$110)</f>
        <v>0</v>
      </c>
      <c r="CL110" s="68">
        <f>SUMIFS(CJ12:CJ91,$U$12:$U$91,$BN$107,$T$12:$T$91,$BJ$110)</f>
        <v>0</v>
      </c>
      <c r="CM110" s="12"/>
      <c r="CN110" s="66">
        <v>1.5</v>
      </c>
      <c r="CO110" s="67">
        <f>SUMIFS(CP12:CP91,$U$12:$U$91,$BK$107,$T$12:$T$91,$BJ$110)</f>
        <v>0</v>
      </c>
      <c r="CP110" s="67">
        <f>SUMIFS(CP12:CP91,$U$12:$U$91,$BL$107,$T$12:$T$91,$BJ$110)</f>
        <v>0</v>
      </c>
      <c r="CQ110" s="67">
        <f>SUMIFS(CP12:CP91,$U$12:$U$91,$BM$107,$T$12:$T$91,$BJ$110)</f>
        <v>0</v>
      </c>
      <c r="CR110" s="68">
        <f>SUMIFS(CP12:CP91,$U$12:$U$91,$BN$107,$T$12:$T$91,$BJ$110)</f>
        <v>0</v>
      </c>
      <c r="CS110" s="12"/>
      <c r="CT110" s="66">
        <v>1.5</v>
      </c>
      <c r="CU110" s="67">
        <f>SUMIFS(CV12:CV91,$U$12:$U$91,$BK$107,$T$12:$T$91,$BJ$110)</f>
        <v>0</v>
      </c>
      <c r="CV110" s="67">
        <f>SUMIFS(CV12:CV91,$U$12:$U$91,$BL$107,$T$12:$T$91,$BJ$110)</f>
        <v>0</v>
      </c>
      <c r="CW110" s="67">
        <f>SUMIFS(CV12:CV91,$U$12:$U$91,$BM$107,$T$12:$T$91,$BJ$110)</f>
        <v>0</v>
      </c>
      <c r="CX110" s="68">
        <f>SUMIFS(CV12:CV91,$U$12:$U$91,$BN$107,$T$12:$T$91,$BJ$110)</f>
        <v>0</v>
      </c>
      <c r="CY110" s="12"/>
      <c r="CZ110" s="66">
        <v>1.5</v>
      </c>
      <c r="DA110" s="67">
        <f>SUMIFS(DB12:DB91,$U$12:$U$91,$BK$107,$T$12:$T$91,$BJ$110)</f>
        <v>0</v>
      </c>
      <c r="DB110" s="67">
        <f>SUMIFS(DB12:DB91,$U$12:$U$91,$BL$107,$T$12:$T$91,$BJ$110)</f>
        <v>0</v>
      </c>
      <c r="DC110" s="67">
        <f>SUMIFS(DB12:DB91,$U$12:$U$91,$BM$107,$T$12:$T$91,$BJ$110)</f>
        <v>0</v>
      </c>
      <c r="DD110" s="68">
        <f>SUMIFS(DB12:DB91,$U$12:$U$91,$BN$107,$T$12:$T$91,$BJ$110)</f>
        <v>0</v>
      </c>
      <c r="DE110" s="12"/>
      <c r="DF110" s="66">
        <v>1.5</v>
      </c>
      <c r="DG110" s="67">
        <f>SUMIFS(DH12:DH91,$U$12:$U$91,$BK$107,$T$12:$T$91,$BJ$110)</f>
        <v>0</v>
      </c>
      <c r="DH110" s="67">
        <f>SUMIFS(DH12:DH91,$U$12:$U$91,$BL$107,$T$12:$T$91,$BJ$110)</f>
        <v>0</v>
      </c>
      <c r="DI110" s="67">
        <f>SUMIFS(DH12:DH91,$U$12:$U$91,$BM$107,$T$12:$T$91,$BJ$110)</f>
        <v>0</v>
      </c>
      <c r="DJ110" s="68">
        <f>SUMIFS(DH12:DH91,$U$12:$U$91,$BN$107,$T$12:$T$91,$BJ$110)</f>
        <v>0</v>
      </c>
    </row>
    <row r="111" spans="2:114" ht="19.5" customHeight="1">
      <c r="T111" s="99">
        <v>1.7</v>
      </c>
      <c r="U111" s="100">
        <v>65.900000000000006</v>
      </c>
      <c r="V111" s="100">
        <v>69.8</v>
      </c>
      <c r="W111" s="100">
        <v>86.9</v>
      </c>
      <c r="X111" s="101">
        <v>49.1</v>
      </c>
      <c r="AF111" s="51" t="s">
        <v>79</v>
      </c>
      <c r="AG111" s="213" t="s">
        <v>80</v>
      </c>
      <c r="AH111" s="213" t="s">
        <v>84</v>
      </c>
      <c r="AI111" s="213" t="s">
        <v>97</v>
      </c>
      <c r="AJ111" s="213" t="s">
        <v>121</v>
      </c>
      <c r="AK111" s="52"/>
      <c r="AL111" s="8"/>
      <c r="AR111" s="13"/>
      <c r="AS111" s="13"/>
      <c r="BH111" s="255"/>
      <c r="BI111" s="13"/>
      <c r="BJ111" s="66">
        <v>1.7</v>
      </c>
      <c r="BK111" s="67">
        <f>SUMIFS(BL12:BL91,$U$12:$U$91,$BK$107,$T$12:$T$91,$BJ$111)</f>
        <v>0</v>
      </c>
      <c r="BL111" s="67">
        <f>SUMIFS(BL12:BL91,$U$12:$U$91,$BL$107,$T$12:$T$91,$BJ$111)</f>
        <v>0</v>
      </c>
      <c r="BM111" s="67">
        <f>SUMIFS(BL12:BL91,$U$12:$U$91,$BM$107,$T$12:$T$91,$BJ$111)</f>
        <v>0</v>
      </c>
      <c r="BN111" s="68">
        <f>SUMIFS(BL12:BL91,$U$12:$U$91,$BN$107,$T$12:$T$91,$BJ$111)</f>
        <v>0</v>
      </c>
      <c r="BO111" s="12"/>
      <c r="BP111" s="66">
        <v>1.7</v>
      </c>
      <c r="BQ111" s="67">
        <f>SUMIFS(BR12:BR91,$U$12:$U$91,$BK$107,$T$12:$T$91,$BJ$111)</f>
        <v>0</v>
      </c>
      <c r="BR111" s="67">
        <f>SUMIFS(BR12:BR91,$U$12:$U$91,$BL$107,$T$12:$T$91,$BJ$111)</f>
        <v>0</v>
      </c>
      <c r="BS111" s="67">
        <f>SUMIFS(BR12:BR91,$U$12:$U$91,$BM$107,$T$12:$T$91,$BJ$111)</f>
        <v>0</v>
      </c>
      <c r="BT111" s="68">
        <f>SUMIFS(BR12:BR91,$U$12:$U$91,$BN$107,$T$12:$T$91,$BJ$111)</f>
        <v>0</v>
      </c>
      <c r="BU111" s="12"/>
      <c r="BV111" s="66">
        <v>1.7</v>
      </c>
      <c r="BW111" s="67">
        <f>SUMIFS(BX12:BX91,$U$12:$U$91,$BK$107,$T$12:$T$91,$BJ$111)</f>
        <v>0</v>
      </c>
      <c r="BX111" s="67">
        <f>SUMIFS(BX12:BX91,$U$12:$U$91,$BL$107,$T$12:$T$91,$BJ$111)</f>
        <v>0</v>
      </c>
      <c r="BY111" s="67">
        <f>SUMIFS(BX12:BX91,$U$12:$U$91,$BM$107,$T$12:$T$91,$BJ$111)</f>
        <v>0</v>
      </c>
      <c r="BZ111" s="68">
        <f>SUMIFS(BX12:BX91,$U$12:$U$91,$BN$107,$T$12:$T$91,$BJ$111)</f>
        <v>0</v>
      </c>
      <c r="CA111" s="12"/>
      <c r="CB111" s="66">
        <v>1.7</v>
      </c>
      <c r="CC111" s="67">
        <f>SUMIFS(CD12:CD91,$U$12:$U$91,$BK$107,$T$12:$T$91,$BJ$111)</f>
        <v>0</v>
      </c>
      <c r="CD111" s="67">
        <f>SUMIFS(CD12:CD91,$U$12:$U$91,$BL$107,$T$12:$T$91,$BJ$111)</f>
        <v>0</v>
      </c>
      <c r="CE111" s="67">
        <f>SUMIFS(CD12:CD91,$U$12:$U$91,$BM$107,$T$12:$T$91,$BJ$111)</f>
        <v>0</v>
      </c>
      <c r="CF111" s="68">
        <f>SUMIFS(CD12:CD91,$U$12:$U$91,$BN$107,$T$12:$T$91,$BJ$111)</f>
        <v>0</v>
      </c>
      <c r="CG111" s="12"/>
      <c r="CH111" s="66">
        <v>1.7</v>
      </c>
      <c r="CI111" s="67">
        <f>SUMIFS(CJ12:CJ91,$U$12:$U$91,$BK$107,$T$12:$T$91,$BJ$111)</f>
        <v>0</v>
      </c>
      <c r="CJ111" s="67">
        <f>SUMIFS(CJ12:CJ91,$U$12:$U$91,$BL$107,$T$12:$T$91,$BJ$111)</f>
        <v>0</v>
      </c>
      <c r="CK111" s="67">
        <f>SUMIFS(CJ12:CJ91,$U$12:$U$91,$BM$107,$T$12:$T$91,$BJ$111)</f>
        <v>0</v>
      </c>
      <c r="CL111" s="68">
        <f>SUMIFS(CJ12:CJ91,$U$12:$U$91,$BN$107,$T$12:$T$91,$BJ$111)</f>
        <v>0</v>
      </c>
      <c r="CM111" s="12"/>
      <c r="CN111" s="66">
        <v>1.7</v>
      </c>
      <c r="CO111" s="67">
        <f>SUMIFS(CP12:CP91,$U$12:$U$91,$BK$107,$T$12:$T$91,$BJ$111)</f>
        <v>0</v>
      </c>
      <c r="CP111" s="67">
        <f>SUMIFS(CP12:CP91,$U$12:$U$91,$BL$107,$T$12:$T$91,$BJ$111)</f>
        <v>0</v>
      </c>
      <c r="CQ111" s="67">
        <f>SUMIFS(CP12:CP91,$U$12:$U$91,$BM$107,$T$12:$T$91,$BJ$111)</f>
        <v>0</v>
      </c>
      <c r="CR111" s="68">
        <f>SUMIFS(CP12:CP91,$U$12:$U$91,$BN$107,$T$12:$T$91,$BJ$111)</f>
        <v>0</v>
      </c>
      <c r="CS111" s="12"/>
      <c r="CT111" s="66">
        <v>1.7</v>
      </c>
      <c r="CU111" s="67">
        <f>SUMIFS(CV12:CV91,$U$12:$U$91,$BK$107,$T$12:$T$91,$BJ$111)</f>
        <v>0</v>
      </c>
      <c r="CV111" s="67">
        <f>SUMIFS(CV12:CV91,$U$12:$U$91,$BL$107,$T$12:$T$91,$BJ$111)</f>
        <v>0</v>
      </c>
      <c r="CW111" s="67">
        <f>SUMIFS(CV12:CV91,$U$12:$U$91,$BM$107,$T$12:$T$91,$BJ$111)</f>
        <v>0</v>
      </c>
      <c r="CX111" s="68">
        <f>SUMIFS(CV12:CV91,$U$12:$U$91,$BN$107,$T$12:$T$91,$BJ$111)</f>
        <v>0</v>
      </c>
      <c r="CY111" s="12"/>
      <c r="CZ111" s="66">
        <v>1.7</v>
      </c>
      <c r="DA111" s="67">
        <f>SUMIFS(DB12:DB91,$U$12:$U$91,$BK$107,$T$12:$T$91,$BJ$111)</f>
        <v>0</v>
      </c>
      <c r="DB111" s="67">
        <f>SUMIFS(DB12:DB91,$U$12:$U$91,$BL$107,$T$12:$T$91,$BJ$111)</f>
        <v>0</v>
      </c>
      <c r="DC111" s="67">
        <f>SUMIFS(DB12:DB91,$U$12:$U$91,$BM$107,$T$12:$T$91,$BJ$111)</f>
        <v>0</v>
      </c>
      <c r="DD111" s="68">
        <f>SUMIFS(DB12:DB91,$U$12:$U$91,$BN$107,$T$12:$T$91,$BJ$111)</f>
        <v>0</v>
      </c>
      <c r="DE111" s="12"/>
      <c r="DF111" s="66">
        <v>1.7</v>
      </c>
      <c r="DG111" s="67">
        <f>SUMIFS(DH12:DH91,$U$12:$U$91,$BK$107,$T$12:$T$91,$BJ$111)</f>
        <v>0</v>
      </c>
      <c r="DH111" s="67">
        <f>SUMIFS(DH12:DH91,$U$12:$U$91,$BL$107,$T$12:$T$91,$BJ$111)</f>
        <v>0</v>
      </c>
      <c r="DI111" s="67">
        <f>SUMIFS(DH12:DH91,$U$12:$U$91,$BM$107,$T$12:$T$91,$BJ$111)</f>
        <v>0</v>
      </c>
      <c r="DJ111" s="68">
        <f>SUMIFS(DH12:DH91,$U$12:$U$91,$BN$107,$T$12:$T$91,$BJ$111)</f>
        <v>0</v>
      </c>
    </row>
    <row r="112" spans="2:114" ht="19.5" customHeight="1">
      <c r="AF112" s="53">
        <f>SUMIFS($AO$12:$AO$91,$U$12:$U$91,$U$96)</f>
        <v>0</v>
      </c>
      <c r="AG112" s="54">
        <f>SUMIFS($AO$12:$AO$91,$U$12:$U$91,$V$96)</f>
        <v>0</v>
      </c>
      <c r="AH112" s="54">
        <f>SUMIFS($AO$12:$AO$91,$U$12:$U$91,$W$96)</f>
        <v>0</v>
      </c>
      <c r="AI112" s="54">
        <f>SUMIFS($AO$12:$AO$91,$U$12:$U$91,$X$96)</f>
        <v>0</v>
      </c>
      <c r="AJ112" s="54">
        <f>SUM(AF112:AI112)</f>
        <v>0</v>
      </c>
      <c r="AK112" s="214"/>
      <c r="AR112" s="13"/>
      <c r="AS112" s="13"/>
      <c r="BH112" s="255"/>
      <c r="BI112" s="13"/>
      <c r="BJ112" s="63" t="s">
        <v>62</v>
      </c>
      <c r="BK112" s="69">
        <f>SUM(BK108:BK111)</f>
        <v>0</v>
      </c>
      <c r="BL112" s="69">
        <f>SUM(BL108:BL111)</f>
        <v>0</v>
      </c>
      <c r="BM112" s="69">
        <f>SUM(BM108:BM111)</f>
        <v>0</v>
      </c>
      <c r="BN112" s="70">
        <f>SUM(BN108:BN111)</f>
        <v>0</v>
      </c>
      <c r="BO112" s="14"/>
      <c r="BP112" s="63" t="s">
        <v>62</v>
      </c>
      <c r="BQ112" s="69">
        <f>SUM(BQ108:BQ111)</f>
        <v>0</v>
      </c>
      <c r="BR112" s="69">
        <f>SUM(BR108:BR111)</f>
        <v>0</v>
      </c>
      <c r="BS112" s="69">
        <f>SUM(BS108:BS111)</f>
        <v>0</v>
      </c>
      <c r="BT112" s="70">
        <f>SUM(BT108:BT111)</f>
        <v>0</v>
      </c>
      <c r="BU112" s="14"/>
      <c r="BV112" s="63" t="s">
        <v>62</v>
      </c>
      <c r="BW112" s="69">
        <f>SUM(BW108:BW111)</f>
        <v>0</v>
      </c>
      <c r="BX112" s="69">
        <f>SUM(BX108:BX111)</f>
        <v>0</v>
      </c>
      <c r="BY112" s="69">
        <f>SUM(BY108:BY111)</f>
        <v>0</v>
      </c>
      <c r="BZ112" s="70">
        <f>SUM(BZ108:BZ111)</f>
        <v>0</v>
      </c>
      <c r="CA112" s="14"/>
      <c r="CB112" s="63" t="s">
        <v>62</v>
      </c>
      <c r="CC112" s="69">
        <f>SUM(CC108:CC111)</f>
        <v>0</v>
      </c>
      <c r="CD112" s="69">
        <f>SUM(CD108:CD111)</f>
        <v>0</v>
      </c>
      <c r="CE112" s="69">
        <f>SUM(CE108:CE111)</f>
        <v>0</v>
      </c>
      <c r="CF112" s="70">
        <f>SUM(CF108:CF111)</f>
        <v>0</v>
      </c>
      <c r="CG112" s="14"/>
      <c r="CH112" s="63" t="s">
        <v>62</v>
      </c>
      <c r="CI112" s="69">
        <f>SUM(CI108:CI111)</f>
        <v>0</v>
      </c>
      <c r="CJ112" s="69">
        <f>SUM(CJ108:CJ111)</f>
        <v>0</v>
      </c>
      <c r="CK112" s="69">
        <f>SUM(CK108:CK111)</f>
        <v>0</v>
      </c>
      <c r="CL112" s="70">
        <f>SUM(CL108:CL111)</f>
        <v>0</v>
      </c>
      <c r="CM112" s="14"/>
      <c r="CN112" s="63" t="s">
        <v>62</v>
      </c>
      <c r="CO112" s="69">
        <f>SUM(CO108:CO111)</f>
        <v>0</v>
      </c>
      <c r="CP112" s="69">
        <f>SUM(CP108:CP111)</f>
        <v>0</v>
      </c>
      <c r="CQ112" s="69">
        <f>SUM(CQ108:CQ111)</f>
        <v>0</v>
      </c>
      <c r="CR112" s="70">
        <f>SUM(CR108:CR111)</f>
        <v>0</v>
      </c>
      <c r="CS112" s="14"/>
      <c r="CT112" s="63" t="s">
        <v>62</v>
      </c>
      <c r="CU112" s="69">
        <f>SUM(CU108:CU111)</f>
        <v>0</v>
      </c>
      <c r="CV112" s="69">
        <f>SUM(CV108:CV111)</f>
        <v>0</v>
      </c>
      <c r="CW112" s="69">
        <f>SUM(CW108:CW111)</f>
        <v>0</v>
      </c>
      <c r="CX112" s="70">
        <f>SUM(CX108:CX111)</f>
        <v>0</v>
      </c>
      <c r="CY112" s="14"/>
      <c r="CZ112" s="63" t="s">
        <v>62</v>
      </c>
      <c r="DA112" s="69">
        <f>SUM(DA108:DA111)</f>
        <v>0</v>
      </c>
      <c r="DB112" s="69">
        <f>SUM(DB108:DB111)</f>
        <v>0</v>
      </c>
      <c r="DC112" s="69">
        <f>SUM(DC108:DC111)</f>
        <v>0</v>
      </c>
      <c r="DD112" s="70">
        <f>SUM(DD108:DD111)</f>
        <v>0</v>
      </c>
      <c r="DE112" s="14"/>
      <c r="DF112" s="63" t="s">
        <v>62</v>
      </c>
      <c r="DG112" s="69">
        <f>SUM(DG108:DG111)</f>
        <v>0</v>
      </c>
      <c r="DH112" s="69">
        <f>SUM(DH108:DH111)</f>
        <v>0</v>
      </c>
      <c r="DI112" s="69">
        <f>SUM(DI108:DI111)</f>
        <v>0</v>
      </c>
      <c r="DJ112" s="70">
        <f>SUM(DJ108:DJ111)</f>
        <v>0</v>
      </c>
    </row>
    <row r="113" spans="41:114" ht="19.5" customHeight="1">
      <c r="AR113" s="13"/>
      <c r="AS113" s="13"/>
      <c r="BH113" s="255"/>
      <c r="BI113" s="13"/>
      <c r="BJ113" s="71" t="s">
        <v>96</v>
      </c>
      <c r="BK113" s="72">
        <f>BK112+BL112+BM112+BN112</f>
        <v>0</v>
      </c>
      <c r="BL113" s="73"/>
      <c r="BM113" s="74"/>
      <c r="BN113" s="75"/>
      <c r="BO113" s="13"/>
      <c r="BP113" s="71" t="s">
        <v>96</v>
      </c>
      <c r="BQ113" s="72">
        <f>BQ112+BR112+BS112+BT112</f>
        <v>0</v>
      </c>
      <c r="BR113" s="73"/>
      <c r="BS113" s="74"/>
      <c r="BT113" s="75"/>
      <c r="BU113" s="13"/>
      <c r="BV113" s="71" t="s">
        <v>96</v>
      </c>
      <c r="BW113" s="72">
        <f>BW112+BX112+BY112+BZ112</f>
        <v>0</v>
      </c>
      <c r="BX113" s="73"/>
      <c r="BY113" s="74"/>
      <c r="BZ113" s="75"/>
      <c r="CA113" s="13"/>
      <c r="CB113" s="71" t="s">
        <v>96</v>
      </c>
      <c r="CC113" s="72">
        <f>CC112+CD112+CE112+CF112</f>
        <v>0</v>
      </c>
      <c r="CD113" s="73"/>
      <c r="CE113" s="74"/>
      <c r="CF113" s="75"/>
      <c r="CG113" s="13"/>
      <c r="CH113" s="71" t="s">
        <v>96</v>
      </c>
      <c r="CI113" s="72">
        <f>CI112+CJ112+CK112+CL112</f>
        <v>0</v>
      </c>
      <c r="CJ113" s="73"/>
      <c r="CK113" s="74"/>
      <c r="CL113" s="75"/>
      <c r="CM113" s="13"/>
      <c r="CN113" s="71" t="s">
        <v>96</v>
      </c>
      <c r="CO113" s="72">
        <f>CO112+CP112+CQ112+CR112</f>
        <v>0</v>
      </c>
      <c r="CP113" s="73"/>
      <c r="CQ113" s="74"/>
      <c r="CR113" s="75"/>
      <c r="CS113" s="13"/>
      <c r="CT113" s="71" t="s">
        <v>96</v>
      </c>
      <c r="CU113" s="72">
        <f>CU112+CV112+CW112+CX112</f>
        <v>0</v>
      </c>
      <c r="CV113" s="73"/>
      <c r="CW113" s="74"/>
      <c r="CX113" s="75"/>
      <c r="CY113" s="13"/>
      <c r="CZ113" s="71" t="s">
        <v>96</v>
      </c>
      <c r="DA113" s="72">
        <f>DA112+DB112+DC112+DD112</f>
        <v>0</v>
      </c>
      <c r="DB113" s="73"/>
      <c r="DC113" s="74"/>
      <c r="DD113" s="75"/>
      <c r="DE113" s="13"/>
      <c r="DF113" s="71" t="s">
        <v>96</v>
      </c>
      <c r="DG113" s="72">
        <f>DG112+DH112+DI112+DJ112</f>
        <v>0</v>
      </c>
      <c r="DH113" s="73"/>
      <c r="DI113" s="74"/>
      <c r="DJ113" s="75"/>
    </row>
    <row r="114" spans="41:114" ht="19.5" customHeight="1">
      <c r="AR114" s="13"/>
      <c r="AS114" s="13"/>
      <c r="BH114" s="255"/>
      <c r="BI114" s="13"/>
      <c r="BJ114" s="13"/>
      <c r="BK114" s="15"/>
      <c r="BL114" s="15"/>
      <c r="BM114" s="5"/>
      <c r="BN114" s="5"/>
      <c r="BO114" s="13"/>
      <c r="BP114" s="13"/>
      <c r="BQ114" s="15"/>
      <c r="BR114" s="15"/>
      <c r="BS114" s="5"/>
      <c r="BT114" s="5"/>
      <c r="BU114" s="13"/>
      <c r="BV114" s="13"/>
      <c r="BW114" s="15"/>
      <c r="BX114" s="15"/>
      <c r="BY114" s="5"/>
      <c r="BZ114" s="5"/>
      <c r="CA114" s="13"/>
      <c r="CB114" s="13"/>
      <c r="CC114" s="15"/>
      <c r="CD114" s="15"/>
      <c r="CE114" s="5"/>
      <c r="CF114" s="5"/>
    </row>
    <row r="115" spans="41:114" ht="19.5" customHeight="1">
      <c r="AR115" s="14"/>
      <c r="AS115" s="14"/>
      <c r="BH115" s="256"/>
      <c r="BI115" s="14"/>
      <c r="BJ115" s="13"/>
      <c r="BK115" s="15"/>
      <c r="BL115" s="15"/>
      <c r="BM115" s="5"/>
      <c r="BN115" s="5"/>
    </row>
    <row r="116" spans="41:114" ht="19.5" customHeight="1">
      <c r="AR116" s="14"/>
      <c r="AS116" s="14"/>
      <c r="BH116" s="256"/>
      <c r="BI116" s="14"/>
      <c r="BJ116" s="13"/>
      <c r="BK116" s="15"/>
      <c r="BL116" s="15"/>
      <c r="BM116" s="5"/>
      <c r="BN116" s="5"/>
    </row>
    <row r="117" spans="41:114" ht="19.5" customHeight="1">
      <c r="AR117" s="13"/>
      <c r="AS117" s="13"/>
      <c r="BH117" s="255"/>
      <c r="BI117" s="13"/>
      <c r="BJ117" s="13"/>
      <c r="BK117" s="15"/>
      <c r="BL117" s="15"/>
      <c r="BM117" s="5"/>
      <c r="BN117" s="5"/>
    </row>
    <row r="118" spans="41:114" ht="19.5" customHeight="1">
      <c r="AR118" s="13"/>
      <c r="AS118" s="13"/>
      <c r="BH118" s="255"/>
      <c r="BI118" s="13"/>
      <c r="BJ118" s="14"/>
      <c r="BK118" s="16"/>
      <c r="BL118" s="16"/>
      <c r="BM118" s="10"/>
      <c r="BN118" s="10"/>
    </row>
    <row r="119" spans="41:114" ht="19.5" customHeight="1">
      <c r="AR119" s="13"/>
      <c r="AS119" s="13"/>
      <c r="BH119" s="255"/>
      <c r="BI119" s="13"/>
      <c r="BL119" s="14"/>
      <c r="BM119" s="10"/>
      <c r="BN119" s="11"/>
    </row>
    <row r="120" spans="41:114" ht="19.5" customHeight="1">
      <c r="AR120" s="13"/>
      <c r="AS120" s="13"/>
      <c r="BH120" s="255"/>
      <c r="BI120" s="13"/>
    </row>
    <row r="121" spans="41:114" ht="19.5" customHeight="1">
      <c r="AR121" s="14"/>
      <c r="AS121" s="14"/>
      <c r="BH121" s="256"/>
      <c r="BI121" s="14"/>
    </row>
    <row r="122" spans="41:114" ht="19.5" customHeight="1">
      <c r="AR122" s="14"/>
      <c r="AS122" s="14"/>
      <c r="BH122" s="256"/>
      <c r="BI122" s="14"/>
    </row>
    <row r="123" spans="41:114" ht="19.5" customHeight="1">
      <c r="AO123" s="12"/>
      <c r="AP123" s="12"/>
      <c r="AQ123" s="12"/>
      <c r="AR123" s="12"/>
      <c r="AS123" s="12"/>
      <c r="BH123" s="12"/>
      <c r="BI123" s="12"/>
    </row>
    <row r="124" spans="41:114" ht="19.5" customHeight="1">
      <c r="AR124" s="12"/>
      <c r="AS124" s="12"/>
    </row>
  </sheetData>
  <mergeCells count="177">
    <mergeCell ref="U95:V95"/>
    <mergeCell ref="BK106:BL106"/>
    <mergeCell ref="CN10:CN11"/>
    <mergeCell ref="CO10:CO11"/>
    <mergeCell ref="U106:V106"/>
    <mergeCell ref="AF10:AF11"/>
    <mergeCell ref="AG10:AG11"/>
    <mergeCell ref="AL10:AL11"/>
    <mergeCell ref="AN10:AN11"/>
    <mergeCell ref="AD10:AD11"/>
    <mergeCell ref="AF93:AK93"/>
    <mergeCell ref="CK10:CK11"/>
    <mergeCell ref="BI10:BI11"/>
    <mergeCell ref="BJ10:BJ11"/>
    <mergeCell ref="AP10:AP11"/>
    <mergeCell ref="AQ10:AQ11"/>
    <mergeCell ref="AR10:AR11"/>
    <mergeCell ref="U9:U11"/>
    <mergeCell ref="V9:V11"/>
    <mergeCell ref="W9:W11"/>
    <mergeCell ref="X9:X11"/>
    <mergeCell ref="Y9:Y11"/>
    <mergeCell ref="Z10:Z11"/>
    <mergeCell ref="AA10:AA11"/>
    <mergeCell ref="BQ106:BR106"/>
    <mergeCell ref="BS106:BT106"/>
    <mergeCell ref="BK10:BK11"/>
    <mergeCell ref="BL10:BL11"/>
    <mergeCell ref="BM10:BM11"/>
    <mergeCell ref="BN10:BN11"/>
    <mergeCell ref="BO9:BT9"/>
    <mergeCell ref="BO10:BO11"/>
    <mergeCell ref="BP10:BP11"/>
    <mergeCell ref="BQ10:BQ11"/>
    <mergeCell ref="BR10:BR11"/>
    <mergeCell ref="BS10:BS11"/>
    <mergeCell ref="BT10:BT11"/>
    <mergeCell ref="BK96:BL96"/>
    <mergeCell ref="BQ95:BR95"/>
    <mergeCell ref="BS95:BT95"/>
    <mergeCell ref="BK95:BL95"/>
    <mergeCell ref="BM106:BN106"/>
    <mergeCell ref="BM95:BN95"/>
    <mergeCell ref="BM96:BN96"/>
    <mergeCell ref="BI9:BN9"/>
    <mergeCell ref="BQ96:BR96"/>
    <mergeCell ref="BS96:BT96"/>
    <mergeCell ref="DC106:DD106"/>
    <mergeCell ref="BW106:BX106"/>
    <mergeCell ref="BY106:BZ106"/>
    <mergeCell ref="CC106:CD106"/>
    <mergeCell ref="CE106:CF106"/>
    <mergeCell ref="CG9:CL9"/>
    <mergeCell ref="CI95:CJ95"/>
    <mergeCell ref="CK95:CL95"/>
    <mergeCell ref="CI106:CJ106"/>
    <mergeCell ref="CK106:CL106"/>
    <mergeCell ref="BW95:BX95"/>
    <mergeCell ref="BY95:BZ95"/>
    <mergeCell ref="CC95:CD95"/>
    <mergeCell ref="CE95:CF95"/>
    <mergeCell ref="BW96:BX96"/>
    <mergeCell ref="BY96:BZ96"/>
    <mergeCell ref="CC96:CD96"/>
    <mergeCell ref="CE96:CF96"/>
    <mergeCell ref="BU9:BZ9"/>
    <mergeCell ref="CA9:CF9"/>
    <mergeCell ref="BU10:BU11"/>
    <mergeCell ref="BV10:BV11"/>
    <mergeCell ref="BW10:BW11"/>
    <mergeCell ref="BX10:BX11"/>
    <mergeCell ref="CI96:CJ96"/>
    <mergeCell ref="CK96:CL96"/>
    <mergeCell ref="CO96:CP96"/>
    <mergeCell ref="CQ96:CR96"/>
    <mergeCell ref="CU96:CV96"/>
    <mergeCell ref="CW96:CX96"/>
    <mergeCell ref="DA96:DB96"/>
    <mergeCell ref="DC96:DD96"/>
    <mergeCell ref="CO95:CP95"/>
    <mergeCell ref="CQ95:CR95"/>
    <mergeCell ref="CU95:CV95"/>
    <mergeCell ref="CW95:CX95"/>
    <mergeCell ref="DA95:DB95"/>
    <mergeCell ref="CR10:CR11"/>
    <mergeCell ref="CG10:CG11"/>
    <mergeCell ref="CH10:CH11"/>
    <mergeCell ref="CI10:CI11"/>
    <mergeCell ref="CJ10:CJ11"/>
    <mergeCell ref="DG106:DH106"/>
    <mergeCell ref="DI106:DJ106"/>
    <mergeCell ref="DE9:DJ9"/>
    <mergeCell ref="DE10:DE11"/>
    <mergeCell ref="DF10:DF11"/>
    <mergeCell ref="DG10:DG11"/>
    <mergeCell ref="DH10:DH11"/>
    <mergeCell ref="DI10:DI11"/>
    <mergeCell ref="DJ10:DJ11"/>
    <mergeCell ref="DG95:DH95"/>
    <mergeCell ref="DI95:DJ95"/>
    <mergeCell ref="DG96:DH96"/>
    <mergeCell ref="DI96:DJ96"/>
    <mergeCell ref="CO106:CP106"/>
    <mergeCell ref="CQ106:CR106"/>
    <mergeCell ref="CU106:CV106"/>
    <mergeCell ref="CW106:CX106"/>
    <mergeCell ref="DA106:DB106"/>
    <mergeCell ref="DC95:DD95"/>
    <mergeCell ref="BY10:BY11"/>
    <mergeCell ref="BH8:BH11"/>
    <mergeCell ref="DO9:DQ9"/>
    <mergeCell ref="AS9:AS11"/>
    <mergeCell ref="E10:E11"/>
    <mergeCell ref="F10:F11"/>
    <mergeCell ref="E9:F9"/>
    <mergeCell ref="L9:N11"/>
    <mergeCell ref="CM9:CR9"/>
    <mergeCell ref="CS9:CX9"/>
    <mergeCell ref="CY9:DD9"/>
    <mergeCell ref="CY10:CY11"/>
    <mergeCell ref="CZ10:CZ11"/>
    <mergeCell ref="DA10:DA11"/>
    <mergeCell ref="DB10:DB11"/>
    <mergeCell ref="DC10:DC11"/>
    <mergeCell ref="DD10:DD11"/>
    <mergeCell ref="CX10:CX11"/>
    <mergeCell ref="DK9:DK11"/>
    <mergeCell ref="DL9:DL11"/>
    <mergeCell ref="AE9:AE11"/>
    <mergeCell ref="CS10:CS11"/>
    <mergeCell ref="BD10:BG10"/>
    <mergeCell ref="G9:G11"/>
    <mergeCell ref="B3:AP3"/>
    <mergeCell ref="I9:K11"/>
    <mergeCell ref="AF9:AK9"/>
    <mergeCell ref="AH10:AH11"/>
    <mergeCell ref="AI10:AI11"/>
    <mergeCell ref="AJ10:AJ11"/>
    <mergeCell ref="AK10:AK11"/>
    <mergeCell ref="B9:B11"/>
    <mergeCell ref="C9:C11"/>
    <mergeCell ref="D9:D11"/>
    <mergeCell ref="P9:P11"/>
    <mergeCell ref="Q9:Q11"/>
    <mergeCell ref="AP9:AR9"/>
    <mergeCell ref="R9:R11"/>
    <mergeCell ref="T9:T11"/>
    <mergeCell ref="AC10:AC11"/>
    <mergeCell ref="AB10:AB11"/>
    <mergeCell ref="AL9:AO9"/>
    <mergeCell ref="H9:H11"/>
    <mergeCell ref="O9:O11"/>
    <mergeCell ref="S9:S11"/>
    <mergeCell ref="DM9:DM11"/>
    <mergeCell ref="AT8:BG8"/>
    <mergeCell ref="AT9:AX9"/>
    <mergeCell ref="AY9:BC9"/>
    <mergeCell ref="BD9:BG9"/>
    <mergeCell ref="AT10:AU10"/>
    <mergeCell ref="AV10:AX10"/>
    <mergeCell ref="AY10:AZ10"/>
    <mergeCell ref="BA10:BC10"/>
    <mergeCell ref="BZ10:BZ11"/>
    <mergeCell ref="CA10:CA11"/>
    <mergeCell ref="CB10:CB11"/>
    <mergeCell ref="CC10:CC11"/>
    <mergeCell ref="CD10:CD11"/>
    <mergeCell ref="CE10:CE11"/>
    <mergeCell ref="CF10:CF11"/>
    <mergeCell ref="CL10:CL11"/>
    <mergeCell ref="CM10:CM11"/>
    <mergeCell ref="CT10:CT11"/>
    <mergeCell ref="CU10:CU11"/>
    <mergeCell ref="CP10:CP11"/>
    <mergeCell ref="CV10:CV11"/>
    <mergeCell ref="CW10:CW11"/>
    <mergeCell ref="CQ10:CQ11"/>
  </mergeCells>
  <phoneticPr fontId="1"/>
  <dataValidations count="9">
    <dataValidation type="list" allowBlank="1" showInputMessage="1" showErrorMessage="1" sqref="BN4:BN7 DJ4:DJ7 BT4:BT7 BZ4:BZ7 CF4:CF7 CL4:CL7 CR4:CR7 CX4:CX7 DD4:DD7" xr:uid="{87E2C091-5D15-4FC7-8B87-7C98E8F9F887}">
      <formula1>$AQ$4:$AQ$7</formula1>
    </dataValidation>
    <dataValidation type="list" allowBlank="1" showInputMessage="1" showErrorMessage="1" sqref="U12:U91" xr:uid="{F295FEFA-06BD-4753-894F-91C5EA6DB0DD}">
      <formula1>$BI$4:$BI$7</formula1>
    </dataValidation>
    <dataValidation type="list" allowBlank="1" showInputMessage="1" showErrorMessage="1" sqref="T12:T91" xr:uid="{F43F04FC-F1DF-4FB4-9CC4-C8FED4F87700}">
      <formula1>$AP$4:$AP$7</formula1>
    </dataValidation>
    <dataValidation type="list" allowBlank="1" showInputMessage="1" sqref="Q12:Q91 O12:O91" xr:uid="{08660BBC-0672-46D6-9B03-EBE036DA5F2F}">
      <formula1>"〃"</formula1>
    </dataValidation>
    <dataValidation type="list" allowBlank="1" showInputMessage="1" sqref="P12:P91" xr:uid="{93C0C41A-1CE0-41A8-BC01-2D62DF949F94}">
      <formula1>"追加"</formula1>
    </dataValidation>
    <dataValidation type="list" allowBlank="1" showInputMessage="1" showErrorMessage="1" sqref="BK6 DG6 DA6 CU6 CO6 CI6 CC6 BW6 BQ6" xr:uid="{BE7CBA9E-7198-4FBA-8663-82A3284BC7E1}">
      <formula1>$AK$4:$AK$7</formula1>
    </dataValidation>
    <dataValidation type="list" allowBlank="1" showInputMessage="1" showErrorMessage="1" sqref="BK5 DG7 DG5 DA7 DA5 CU7 CU5 CO7 CO5 CI7 CI5 CC7 CC5 BW7 BW5 BQ7 BQ5 BK7" xr:uid="{DB060BE2-874C-4CD3-A928-71A87417CE7C}">
      <formula1>$AL$4:$AL$5</formula1>
    </dataValidation>
    <dataValidation type="list" allowBlank="1" showInputMessage="1" showErrorMessage="1" sqref="AW12:AW91 BF12:BF91 BB12:BB91" xr:uid="{F49531C1-37E8-44B6-B73D-7FA63671EBB8}">
      <formula1>$AV$4:$AV$6</formula1>
    </dataValidation>
    <dataValidation type="list" allowBlank="1" showInputMessage="1" showErrorMessage="1" sqref="S12:S91" xr:uid="{7518F543-C158-4D7F-A7DC-795D7FD023E5}">
      <formula1>$S$7</formula1>
    </dataValidation>
  </dataValidations>
  <pageMargins left="0.31496062992125984" right="0.31496062992125984" top="0.74803149606299213" bottom="0.55118110236220474" header="0.31496062992125984" footer="0.31496062992125984"/>
  <pageSetup paperSize="8" scale="60" fitToWidth="0" fitToHeight="0" orientation="landscape" r:id="rId1"/>
  <headerFooter>
    <oddHeader>&amp;L&amp;24別紙１管理シート</oddHeader>
  </headerFooter>
  <colBreaks count="5" manualBreakCount="5">
    <brk id="31" min="2" max="113" man="1"/>
    <brk id="60" min="2" max="113" man="1"/>
    <brk id="66" min="2" max="113" man="1"/>
    <brk id="78" min="2" max="113" man="1"/>
    <brk id="102" min="2" max="113" man="1"/>
  </colBreaks>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4</vt:i4>
      </vt:variant>
    </vt:vector>
  </HeadingPairs>
  <TitlesOfParts>
    <vt:vector size="6" baseType="lpstr">
      <vt:lpstr>記載例</vt:lpstr>
      <vt:lpstr>支援対象者管理シート</vt:lpstr>
      <vt:lpstr>記載例!Print_Area</vt:lpstr>
      <vt:lpstr>支援対象者管理シート!Print_Area</vt:lpstr>
      <vt:lpstr>記載例!Print_Titles</vt:lpstr>
      <vt:lpstr>支援対象者管理シート!Print_Titles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2015-06-05T18:19:34Z</dcterms:created>
  <dcterms:modified xsi:type="dcterms:W3CDTF">2025-05-13T13:30:50Z</dcterms:modified>
  <cp:category/>
  <cp:contentStatus/>
</cp:coreProperties>
</file>