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6C6DA2F6-0A43-4B1D-BF43-D5A1BA2CF4FF}" xr6:coauthVersionLast="47" xr6:coauthVersionMax="47" xr10:uidLastSave="{00000000-0000-0000-0000-000000000000}"/>
  <bookViews>
    <workbookView xWindow="-110" yWindow="-110" windowWidth="19420" windowHeight="11620" xr2:uid="{00000000-000D-0000-FFFF-FFFF00000000}"/>
  </bookViews>
  <sheets>
    <sheet name="指定居宅介護" sheetId="2" r:id="rId1"/>
    <sheet name="人員" sheetId="3" r:id="rId2"/>
  </sheets>
  <definedNames>
    <definedName name="_xlnm.Print_Area" localSheetId="0">指定居宅介護!$A$1:$E$184</definedName>
    <definedName name="_xlnm.Print_Area" localSheetId="1">人員!$A$1:$AN$83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3" l="1"/>
  <c r="F52" i="3"/>
  <c r="D52" i="3"/>
  <c r="F42" i="3"/>
  <c r="E42" i="3"/>
  <c r="D42" i="3"/>
  <c r="AH41" i="3"/>
  <c r="AK41" i="3" s="1"/>
  <c r="I41" i="3"/>
  <c r="AH40" i="3"/>
  <c r="I40" i="3"/>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L25" i="3" s="1"/>
  <c r="AK24" i="3"/>
  <c r="AK23" i="3"/>
  <c r="AK22" i="3"/>
  <c r="AK21" i="3"/>
  <c r="AK20" i="3"/>
  <c r="AK19" i="3"/>
  <c r="AK18" i="3"/>
  <c r="AK17" i="3"/>
  <c r="AL17" i="3" s="1"/>
  <c r="AK16" i="3"/>
  <c r="AK15" i="3"/>
  <c r="AK14" i="3"/>
  <c r="AK13" i="3"/>
  <c r="AK12" i="3"/>
  <c r="AJ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L23" i="3" s="1"/>
  <c r="I42" i="3" l="1"/>
  <c r="I44" i="3" s="1"/>
  <c r="AH42" i="3" s="1"/>
  <c r="AK42" i="3" s="1"/>
  <c r="AL18" i="3"/>
  <c r="AK31" i="3"/>
  <c r="AL31" i="3" s="1"/>
  <c r="AL12" i="3"/>
  <c r="AL20" i="3"/>
  <c r="AL28" i="3"/>
  <c r="AL26" i="3"/>
  <c r="AL13" i="3"/>
  <c r="AL21" i="3"/>
  <c r="AL29" i="3"/>
  <c r="AL14" i="3"/>
  <c r="AL22" i="3"/>
  <c r="AL30" i="3"/>
  <c r="AL16" i="3"/>
  <c r="AL24" i="3"/>
  <c r="I52" i="3"/>
  <c r="L52" i="3"/>
  <c r="E53" i="3"/>
  <c r="F53" i="3"/>
  <c r="AK40" i="3"/>
  <c r="AH9" i="3"/>
  <c r="C52" i="3"/>
  <c r="I53" i="3"/>
  <c r="L53" i="3"/>
  <c r="AL19" i="3"/>
  <c r="AL27" i="3"/>
  <c r="AJ9" i="3"/>
  <c r="E52" i="3"/>
  <c r="E54" i="3"/>
  <c r="AI9" i="3"/>
  <c r="AL15" i="3"/>
  <c r="AM40" i="3" l="1"/>
  <c r="AM43" i="3" s="1" a="1"/>
  <c r="AM4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<sst xmlns="http://schemas.openxmlformats.org/spreadsheetml/2006/main" count="651" uniqueCount="559">
  <si>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</si>
  <si>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</si>
  <si>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</si>
  <si>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</si>
  <si>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</si>
  <si>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</si>
  <si>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</si>
  <si>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</si>
  <si>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</si>
  <si>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</si>
  <si>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</si>
  <si>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</si>
  <si>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</si>
  <si>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</si>
  <si>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</si>
  <si>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</si>
  <si>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</si>
  <si>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</si>
  <si>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</si>
  <si>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</si>
  <si>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</si>
  <si>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</si>
  <si>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</si>
  <si>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</si>
  <si>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</si>
  <si>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</si>
  <si>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</si>
  <si>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</si>
  <si>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</si>
  <si>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</si>
  <si>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</si>
  <si>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</si>
  <si>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</si>
  <si>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</si>
  <si>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</si>
  <si>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</si>
  <si>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</si>
  <si>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</si>
  <si>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</si>
  <si>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</si>
  <si>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</si>
  <si>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</si>
  <si>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</si>
  <si>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</si>
  <si>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</si>
  <si>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</si>
  <si>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</si>
  <si>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</si>
  <si>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</si>
  <si>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</si>
  <si>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</si>
  <si>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</si>
  <si>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</si>
  <si>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</si>
  <si>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</si>
  <si>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</si>
  <si>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</si>
  <si>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</si>
  <si>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</si>
  <si>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</si>
  <si>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</si>
  <si>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</si>
  <si>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</si>
  <si>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</si>
  <si>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</si>
  <si>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</si>
  <si>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</si>
  <si>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</si>
  <si>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</si>
  <si>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</si>
  <si>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</si>
  <si>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</si>
  <si>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</si>
  <si>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</si>
  <si>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</si>
  <si>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</si>
  <si>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</si>
  <si>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</si>
  <si>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</si>
  <si>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</si>
  <si>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</si>
  <si>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</si>
  <si>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</si>
  <si>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</si>
  <si>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</si>
  <si>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</si>
  <si>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</si>
  <si>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</si>
  <si>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</si>
  <si>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</si>
  <si>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</si>
  <si>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</si>
  <si>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</si>
  <si>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</si>
  <si>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</si>
  <si>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</si>
  <si>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</si>
  <si>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</si>
  <si>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</si>
  <si>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</si>
  <si>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</si>
  <si>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</si>
  <si>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</si>
  <si>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</si>
  <si>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</si>
  <si>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</si>
  <si>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</si>
  <si>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</si>
  <si>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</si>
  <si>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</si>
  <si>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</si>
  <si>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</si>
  <si>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</si>
  <si>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</si>
  <si>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</si>
  <si>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</si>
  <si>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</si>
  <si>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</si>
  <si>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</si>
  <si>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</si>
  <si>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</si>
  <si>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</si>
  <si>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</si>
  <si>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</si>
  <si>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</si>
  <si>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</si>
  <si>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</si>
  <si>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</si>
  <si>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</si>
  <si>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</si>
  <si>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</si>
  <si>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</si>
  <si>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</si>
  <si>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</si>
  <si>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</si>
  <si>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</si>
  <si>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</si>
  <si>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</si>
  <si>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</si>
  <si>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</si>
  <si>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</si>
  <si>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</si>
  <si>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</si>
  <si>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</si>
  <si>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</si>
  <si>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</si>
  <si>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</si>
  <si>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</si>
  <si>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</si>
  <si>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</si>
  <si>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</si>
  <si>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</si>
  <si>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</si>
  <si>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</si>
  <si>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</si>
  <si>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</si>
  <si>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</si>
  <si>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</si>
  <si>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</si>
  <si>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</si>
  <si>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</si>
  <si>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</si>
  <si>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</si>
  <si>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</si>
  <si>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</si>
  <si>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</si>
  <si>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</si>
  <si>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</si>
  <si>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</si>
  <si>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</si>
  <si>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</si>
  <si>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</si>
  <si>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</si>
  <si>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</si>
  <si>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</si>
  <si>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</si>
  <si>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</si>
  <si>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</si>
  <si>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</si>
  <si>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</si>
  <si>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</si>
  <si>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</si>
  <si>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</si>
  <si>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</si>
  <si>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</si>
  <si>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</si>
  <si>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</si>
  <si>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</si>
  <si>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</si>
  <si>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</si>
  <si>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</si>
  <si>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</si>
  <si>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</si>
  <si>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</si>
  <si>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</si>
  <si>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</si>
  <si>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</si>
  <si>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</si>
  <si>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</si>
  <si>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</si>
  <si>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</si>
  <si>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</si>
  <si>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</si>
  <si>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</si>
  <si>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</si>
  <si>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</si>
  <si>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</si>
  <si>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</si>
  <si>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</si>
  <si>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</si>
  <si>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</si>
  <si>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</si>
  <si>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</si>
  <si>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</si>
  <si>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</si>
  <si>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</si>
  <si>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</si>
  <si>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</si>
  <si>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</si>
  <si>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</si>
  <si>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</si>
  <si>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</si>
  <si>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</si>
  <si>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</si>
  <si>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</si>
  <si>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</si>
  <si>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</si>
  <si>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</si>
  <si>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</si>
  <si>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</si>
  <si>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</si>
  <si>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</si>
  <si>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</si>
  <si>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</si>
  <si>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</si>
  <si>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</si>
  <si>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</si>
  <si>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</si>
  <si>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</si>
  <si>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</si>
  <si>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</si>
  <si>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</si>
  <si>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</si>
  <si>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</si>
  <si>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</si>
  <si>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</si>
  <si>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</si>
  <si>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</si>
  <si>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</si>
  <si>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</si>
  <si>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</si>
  <si>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</si>
  <si>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</si>
  <si>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</si>
  <si>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</si>
  <si>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</si>
  <si>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</si>
  <si>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</si>
  <si>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</si>
  <si>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</si>
  <si>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</si>
  <si>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</si>
  <si>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</si>
  <si>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</si>
  <si>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</si>
  <si>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</si>
  <si>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</si>
  <si>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</si>
  <si>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</si>
  <si>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</si>
  <si>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</si>
  <si>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</si>
  <si>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</si>
  <si>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</si>
  <si>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</si>
  <si>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</si>
  <si>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</si>
  <si>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</si>
  <si>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</si>
  <si>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</si>
  <si>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</si>
  <si>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</si>
  <si>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</si>
  <si>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</si>
  <si>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</si>
  <si>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</si>
  <si>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</si>
  <si>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</si>
  <si>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</si>
  <si>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</si>
  <si>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</si>
  <si>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</si>
  <si>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</si>
  <si>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</si>
  <si>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</si>
  <si>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</si>
  <si>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</si>
  <si>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</si>
  <si>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</si>
  <si>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</si>
  <si>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</si>
  <si>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</si>
  <si>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</si>
  <si>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</si>
  <si>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</si>
  <si>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</si>
  <si>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</si>
  <si>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</si>
  <si>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</si>
  <si>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</si>
  <si>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</si>
  <si>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</si>
  <si>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</si>
  <si>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</si>
  <si>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</si>
  <si>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</si>
  <si>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</si>
  <si>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</si>
  <si>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</si>
  <si>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</si>
  <si>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</si>
  <si>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</si>
  <si>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</si>
  <si>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</si>
  <si>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</si>
  <si>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</si>
  <si>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</si>
  <si>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</si>
  <si>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</si>
  <si>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</si>
  <si>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</si>
  <si>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</si>
  <si>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</si>
  <si>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</si>
  <si>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</si>
  <si>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</si>
  <si>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</si>
  <si>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</si>
  <si>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</si>
  <si>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</si>
  <si>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</si>
  <si>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</si>
  <si>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</si>
  <si>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</si>
  <si>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</si>
  <si>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</si>
  <si>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</si>
  <si>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</si>
  <si>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</si>
  <si>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</si>
  <si>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</si>
  <si>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</si>
  <si>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</si>
  <si>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</si>
  <si>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</si>
  <si>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</si>
  <si>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</si>
  <si>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</si>
  <si>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</si>
  <si>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</si>
  <si>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</si>
  <si>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</si>
  <si>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</si>
  <si>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</si>
  <si>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</si>
  <si>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</si>
  <si>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</si>
  <si>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</si>
  <si>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</si>
  <si>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</si>
  <si>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</si>
  <si>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</si>
  <si>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</si>
  <si>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</si>
  <si>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</si>
  <si>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</si>
  <si>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</si>
  <si>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</si>
  <si>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</si>
  <si>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</si>
  <si>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</si>
  <si>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</si>
  <si>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</si>
  <si>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</si>
  <si>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</si>
  <si>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</si>
  <si>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</si>
  <si>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</si>
  <si>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</si>
  <si>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</si>
  <si>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</si>
  <si>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</si>
  <si>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</si>
  <si>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</si>
  <si>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</si>
  <si>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</si>
  <si>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</si>
  <si>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</si>
  <si>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</si>
  <si>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</si>
  <si>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</si>
  <si>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</si>
  <si>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</si>
  <si>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</si>
  <si>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</si>
  <si>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</si>
  <si>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</si>
  <si>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</si>
  <si>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</si>
  <si>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</si>
  <si>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</si>
  <si>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</si>
  <si>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</si>
  <si>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</si>
  <si>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</si>
  <si>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</si>
  <si>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</si>
  <si>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</si>
  <si>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</si>
  <si>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</si>
  <si>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</si>
  <si>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</si>
  <si>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</si>
  <si>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</si>
  <si>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</si>
  <si>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</si>
  <si>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</si>
  <si>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</si>
  <si>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</si>
  <si>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</si>
  <si>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</si>
  <si>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</si>
  <si>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</si>
  <si>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</si>
  <si>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</si>
  <si>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</si>
  <si>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</si>
  <si>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</si>
  <si>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</si>
  <si>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</si>
  <si>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</si>
  <si>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</si>
  <si>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</si>
  <si>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</si>
  <si>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</si>
  <si>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</si>
  <si>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</si>
  <si>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</si>
  <si>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</si>
  <si>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</si>
  <si>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</si>
  <si>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</si>
  <si>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</si>
  <si>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</si>
  <si>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</si>
  <si>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</si>
  <si>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</si>
  <si>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</si>
  <si>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</si>
  <si>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</si>
  <si>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</si>
  <si>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</si>
  <si>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</si>
  <si>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</si>
  <si>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23"/>
  </si>
  <si>
    <t>居宅介護</t>
  </si>
  <si>
    <t>年</t>
    <rPh sb="0" eb="1">
      <t>ネン</t>
    </rPh>
    <phoneticPr fontId="18"/>
  </si>
  <si>
    <t>月</t>
    <rPh sb="0" eb="1">
      <t>ゲツ</t>
    </rPh>
    <phoneticPr fontId="18"/>
  </si>
  <si>
    <t>事業所名</t>
    <rPh sb="0" eb="3">
      <t>ジギョウショ</t>
    </rPh>
    <rPh sb="3" eb="4">
      <t>メイ</t>
    </rPh>
    <phoneticPr fontId="23"/>
  </si>
  <si>
    <t>(1)記載する期間</t>
    <rPh sb="3" eb="5">
      <t>キサイ</t>
    </rPh>
    <rPh sb="7" eb="9">
      <t>キカン</t>
    </rPh>
    <phoneticPr fontId="18"/>
  </si>
  <si>
    <t>歴月</t>
  </si>
  <si>
    <t>※　水色のセルを入力してください</t>
    <rPh sb="8" eb="10">
      <t>ニュウリョク</t>
    </rPh>
    <phoneticPr fontId="25"/>
  </si>
  <si>
    <t>(2)予定/実績の別</t>
    <rPh sb="3" eb="5">
      <t>ヨテイ</t>
    </rPh>
    <rPh sb="6" eb="8">
      <t>ジッセキ</t>
    </rPh>
    <rPh sb="9" eb="10">
      <t>ベツ</t>
    </rPh>
    <phoneticPr fontId="18"/>
  </si>
  <si>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</si>
  <si>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</si>
  <si>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</si>
  <si>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</si>
  <si>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</si>
  <si>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</si>
  <si>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</si>
  <si>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</si>
  <si>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</si>
  <si>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</si>
  <si>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</si>
  <si>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</si>
  <si>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</si>
  <si>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</si>
  <si>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</si>
  <si>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</si>
  <si>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</si>
  <si>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</si>
  <si>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管理者</t>
    <rPh sb="0" eb="3">
      <t>カンリシャ</t>
    </rPh>
    <phoneticPr fontId="25"/>
  </si>
  <si>
    <t>合計</t>
    <rPh sb="0" eb="2">
      <t>ゴウケイ</t>
    </rPh>
    <phoneticPr fontId="18"/>
  </si>
  <si>
    <t>サービス提供時間</t>
    <rPh sb="4" eb="6">
      <t>テイキョウ</t>
    </rPh>
    <rPh sb="6" eb="8">
      <t>ジカン</t>
    </rPh>
    <phoneticPr fontId="18"/>
  </si>
  <si>
    <t>＜人員に関する基準＞</t>
    <rPh sb="1" eb="3">
      <t>ジンイン</t>
    </rPh>
    <rPh sb="4" eb="5">
      <t>カン</t>
    </rPh>
    <rPh sb="7" eb="9">
      <t>キジュン</t>
    </rPh>
    <phoneticPr fontId="18"/>
  </si>
  <si>
    <t>（新規申請の場合は推定数）</t>
    <phoneticPr fontId="28"/>
  </si>
  <si>
    <t>○サービス提供責任者</t>
    <rPh sb="5" eb="7">
      <t>テイキョウ</t>
    </rPh>
    <rPh sb="7" eb="10">
      <t>セキニンシャ</t>
    </rPh>
    <phoneticPr fontId="28"/>
  </si>
  <si>
    <t>合計</t>
    <rPh sb="0" eb="2">
      <t>ゴウケイ</t>
    </rPh>
    <phoneticPr fontId="28"/>
  </si>
  <si>
    <t>区分</t>
    <rPh sb="0" eb="2">
      <t>クブン</t>
    </rPh>
    <phoneticPr fontId="28"/>
  </si>
  <si>
    <t>各区分の値とそれに基づく配置数</t>
    <phoneticPr fontId="25"/>
  </si>
  <si>
    <t>必要な配置数</t>
    <rPh sb="0" eb="2">
      <t>ヒツヨウ</t>
    </rPh>
    <rPh sb="3" eb="6">
      <t>ハイチスウ</t>
    </rPh>
    <phoneticPr fontId="28"/>
  </si>
  <si>
    <t>利用者数（通院等乗降介助以外）</t>
    <rPh sb="0" eb="3">
      <t>リヨウシャ</t>
    </rPh>
    <rPh sb="3" eb="4">
      <t>スウ</t>
    </rPh>
    <phoneticPr fontId="28"/>
  </si>
  <si>
    <t>○</t>
  </si>
  <si>
    <t>常勤換算方法によらない場合</t>
    <phoneticPr fontId="25"/>
  </si>
  <si>
    <t>サービス提供時間が450時間又はその端数を増すごとに1人以上</t>
    <phoneticPr fontId="25"/>
  </si>
  <si>
    <t>h</t>
    <phoneticPr fontId="28"/>
  </si>
  <si>
    <t>利用者数（通院等乗降介助）</t>
    <rPh sb="0" eb="3">
      <t>リヨウシャ</t>
    </rPh>
    <rPh sb="3" eb="4">
      <t>スウ</t>
    </rPh>
    <phoneticPr fontId="28"/>
  </si>
  <si>
    <t>従業者数が10人又はその端数を増すごとに1人以上</t>
    <phoneticPr fontId="25"/>
  </si>
  <si>
    <t>人</t>
    <rPh sb="0" eb="1">
      <t>ニン</t>
    </rPh>
    <phoneticPr fontId="28"/>
  </si>
  <si>
    <t>利用者数が40人又はその端数を増すごとに1人以上</t>
    <phoneticPr fontId="25"/>
  </si>
  <si>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8"/>
  </si>
  <si>
    <t>（平均利用者数）</t>
    <phoneticPr fontId="28"/>
  </si>
  <si>
    <t>常勤換算方法による場合</t>
  </si>
  <si>
    <t>次の条件を満たす場合は「○」を選択→</t>
    <rPh sb="0" eb="1">
      <t>ツギ</t>
    </rPh>
    <rPh sb="2" eb="4">
      <t>ジョウケン</t>
    </rPh>
    <rPh sb="5" eb="6">
      <t>ミ</t>
    </rPh>
    <rPh sb="8" eb="10">
      <t>バアイ</t>
    </rPh>
    <rPh sb="15" eb="17">
      <t>センタク</t>
    </rPh>
    <phoneticPr fontId="25"/>
  </si>
  <si>
    <t>①常勤のサービス提供責任者を３人以上配置</t>
    <phoneticPr fontId="25"/>
  </si>
  <si>
    <t>②サービス提供責任者の業務に主として従事する者を1人以上配置</t>
    <phoneticPr fontId="25"/>
  </si>
  <si>
    <t>③サービス提供責任者が行う業務が効率的に行われている</t>
    <phoneticPr fontId="25"/>
  </si>
  <si>
    <t>＜実人数集計＞</t>
    <rPh sb="1" eb="2">
      <t>ジツ</t>
    </rPh>
    <rPh sb="2" eb="4">
      <t>ニンズウ</t>
    </rPh>
    <rPh sb="4" eb="6">
      <t>シュウケイ</t>
    </rPh>
    <phoneticPr fontId="18"/>
  </si>
  <si>
    <t>専従</t>
    <rPh sb="0" eb="2">
      <t>センジュウ</t>
    </rPh>
    <phoneticPr fontId="28"/>
  </si>
  <si>
    <t>兼務</t>
    <rPh sb="0" eb="2">
      <t>ケンム</t>
    </rPh>
    <phoneticPr fontId="28"/>
  </si>
  <si>
    <t>常勤</t>
    <rPh sb="0" eb="2">
      <t>ジョウキン</t>
    </rPh>
    <phoneticPr fontId="18"/>
  </si>
  <si>
    <t>非常勤</t>
    <rPh sb="0" eb="3">
      <t>ヒジョウキン</t>
    </rPh>
    <phoneticPr fontId="18"/>
  </si>
  <si>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</si>
  <si>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</si>
  <si>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</si>
  <si>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「予定」・「実績」のいずれかを選択してください。</t>
    <rPh sb="6" eb="8">
      <t>ヨテイ</t>
    </rPh>
    <rPh sb="11" eb="13">
      <t>ジッセキ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</si>
  <si>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</si>
  <si>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</si>
  <si>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</si>
  <si>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</si>
  <si>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記号</t>
    <rPh sb="0" eb="2">
      <t>キゴウ</t>
    </rPh>
    <phoneticPr fontId="23"/>
  </si>
  <si>
    <t>区分</t>
    <rPh sb="0" eb="2">
      <t>クブン</t>
    </rPh>
    <phoneticPr fontId="23"/>
  </si>
  <si>
    <t>A</t>
  </si>
  <si>
    <t>常勤で専従</t>
    <rPh sb="0" eb="2">
      <t>ジョウキン</t>
    </rPh>
    <rPh sb="3" eb="5">
      <t>センジュウ</t>
    </rPh>
    <phoneticPr fontId="23"/>
  </si>
  <si>
    <t>B</t>
  </si>
  <si>
    <t>常勤で兼務</t>
    <rPh sb="0" eb="2">
      <t>ジョウキン</t>
    </rPh>
    <rPh sb="3" eb="5">
      <t>ケンム</t>
    </rPh>
    <phoneticPr fontId="23"/>
  </si>
  <si>
    <t>C</t>
  </si>
  <si>
    <t>非常勤で専従</t>
    <rPh sb="0" eb="3">
      <t>ヒジョウキン</t>
    </rPh>
    <rPh sb="4" eb="6">
      <t>センジュウ</t>
    </rPh>
    <phoneticPr fontId="23"/>
  </si>
  <si>
    <t>D</t>
  </si>
  <si>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</si>
  <si>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</si>
  <si>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</si>
  <si>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</si>
  <si>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</si>
  <si>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</si>
  <si>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</si>
  <si>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</si>
  <si>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rPh sb="27" eb="29">
      <t>ジョウキン</t>
    </rPh>
    <rPh sb="30" eb="32">
      <t>ショクイン</t>
    </rPh>
    <rPh sb="33" eb="35">
      <t>キュウカ</t>
    </rPh>
    <rPh sb="36" eb="38">
      <t>シュトク</t>
    </rPh>
    <rPh sb="40" eb="42">
      <t>バアイ</t>
    </rPh>
    <rPh sb="45" eb="46">
      <t>ヤス</t>
    </rPh>
    <rPh sb="48" eb="50">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</si>
  <si>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</si>
  <si>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</si>
  <si>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</si>
  <si>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</si>
  <si>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</si>
  <si>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</si>
  <si>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1"/>
  </si>
  <si>
    <t xml:space="preserve"> （12) 必要項目を満たしていれば、各事業所で使用するシフト表等をもって代替書類として差し支えありません。</t>
  </si>
  <si>
    <t>管理者</t>
  </si>
  <si>
    <t>サービス提供責任者</t>
  </si>
  <si>
    <t>従業者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</si>
</sst>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6"/>
      <name val="游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10"/>
      <color theme="1"/>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2" fillId="0" borderId="0"/>
    <xf numFmtId="0" fontId="8" fillId="0" borderId="0"/>
    <xf numFmtId="0" fontId="16" fillId="0" borderId="0">
      <alignment vertical="center"/>
    </xf>
    <xf numFmtId="0" fontId="30" fillId="0" borderId="0">
      <alignment vertical="center"/>
    </xf>
  </cellStyleXfs>
  <cellXfs count="151">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17" fillId="0" borderId="0" xfId="4" applyFont="1" applyAlignment="1">
      <alignment horizontal="left" vertical="center"/>
    </xf>
    <xf numFmtId="0" fontId="19" fillId="0" borderId="0" xfId="4" applyFont="1" applyAlignment="1">
      <alignment vertical="center" textRotation="255" shrinkToFit="1"/>
    </xf>
    <xf numFmtId="0" fontId="20" fillId="0" borderId="0" xfId="4" applyFont="1" applyAlignment="1">
      <alignment horizontal="left" vertical="center"/>
    </xf>
    <xf numFmtId="0" fontId="21" fillId="0" borderId="0" xfId="4" applyFont="1" applyAlignment="1">
      <alignment horizontal="left" vertical="center"/>
    </xf>
    <xf numFmtId="0" fontId="21" fillId="0" borderId="0" xfId="4" applyFont="1">
      <alignment vertical="center"/>
    </xf>
    <xf numFmtId="0" fontId="22" fillId="0" borderId="0" xfId="0" applyFont="1" applyAlignment="1">
      <alignment vertical="center"/>
    </xf>
    <xf numFmtId="0" fontId="21" fillId="0" borderId="0" xfId="4" applyFont="1" applyAlignment="1">
      <alignment horizontal="right" vertical="center"/>
    </xf>
    <xf numFmtId="0" fontId="19" fillId="0" borderId="0" xfId="4" applyFont="1">
      <alignment vertical="center"/>
    </xf>
    <xf numFmtId="0" fontId="21" fillId="0" borderId="0" xfId="4" applyFont="1" applyAlignment="1">
      <alignment horizontal="center"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3" borderId="2" xfId="0" applyFont="1" applyFill="1" applyBorder="1" applyAlignment="1">
      <alignment vertical="center"/>
    </xf>
    <xf numFmtId="0" fontId="26" fillId="0" borderId="0" xfId="4" applyFont="1" applyAlignment="1">
      <alignment horizontal="center" vertical="center"/>
    </xf>
    <xf numFmtId="176" fontId="26" fillId="0" borderId="2" xfId="4" applyNumberFormat="1" applyFont="1" applyBorder="1">
      <alignment vertical="center"/>
    </xf>
    <xf numFmtId="177" fontId="26" fillId="0" borderId="2" xfId="4" applyNumberFormat="1" applyFont="1" applyBorder="1">
      <alignment vertical="center"/>
    </xf>
    <xf numFmtId="0" fontId="21" fillId="0" borderId="2" xfId="4" applyFont="1" applyBorder="1">
      <alignment vertical="center"/>
    </xf>
    <xf numFmtId="0" fontId="26" fillId="4" borderId="2" xfId="4" applyFont="1" applyFill="1" applyBorder="1" applyAlignment="1">
      <alignment horizontal="left" vertical="center"/>
    </xf>
    <xf numFmtId="0" fontId="26" fillId="3" borderId="3" xfId="4" applyFont="1" applyFill="1" applyBorder="1" applyAlignment="1">
      <alignment horizontal="center" vertical="center"/>
    </xf>
    <xf numFmtId="0" fontId="26" fillId="3" borderId="2" xfId="4" applyFont="1" applyFill="1" applyBorder="1">
      <alignment vertical="center"/>
    </xf>
    <xf numFmtId="0" fontId="26" fillId="3" borderId="3" xfId="4" applyFont="1" applyFill="1" applyBorder="1">
      <alignment vertical="center"/>
    </xf>
    <xf numFmtId="0" fontId="26" fillId="3" borderId="2" xfId="4" applyFont="1" applyFill="1" applyBorder="1" applyAlignment="1">
      <alignment horizontal="right" vertical="center"/>
    </xf>
    <xf numFmtId="0" fontId="26" fillId="0" borderId="12" xfId="4" applyFont="1" applyBorder="1" applyAlignment="1">
      <alignment horizontal="right" vertical="center"/>
    </xf>
    <xf numFmtId="178" fontId="26" fillId="0" borderId="12" xfId="4" applyNumberFormat="1" applyFont="1" applyBorder="1" applyAlignment="1">
      <alignment horizontal="right" vertical="center"/>
    </xf>
    <xf numFmtId="0" fontId="26" fillId="3" borderId="2" xfId="4" applyFont="1" applyFill="1" applyBorder="1" applyAlignment="1">
      <alignment horizontal="left" vertical="center"/>
    </xf>
    <xf numFmtId="0" fontId="26" fillId="0" borderId="5" xfId="4" applyFont="1" applyBorder="1" applyAlignment="1">
      <alignment horizontal="right" vertical="center"/>
    </xf>
    <xf numFmtId="178" fontId="26" fillId="0" borderId="2" xfId="4" applyNumberFormat="1" applyFont="1" applyBorder="1" applyAlignment="1">
      <alignment horizontal="right" vertical="center"/>
    </xf>
    <xf numFmtId="0" fontId="26" fillId="0" borderId="2" xfId="4" applyFont="1" applyBorder="1" applyAlignment="1">
      <alignment horizontal="right" vertical="center"/>
    </xf>
    <xf numFmtId="0" fontId="26" fillId="3" borderId="6" xfId="4" applyFont="1" applyFill="1" applyBorder="1" applyAlignment="1">
      <alignment horizontal="right" vertical="center"/>
    </xf>
    <xf numFmtId="0" fontId="26" fillId="0" borderId="0" xfId="4" applyFont="1">
      <alignment vertical="center"/>
    </xf>
    <xf numFmtId="0" fontId="26" fillId="0" borderId="0" xfId="4" applyFont="1" applyAlignment="1">
      <alignment horizontal="left" vertical="center"/>
    </xf>
    <xf numFmtId="0" fontId="27" fillId="0" borderId="0" xfId="0" applyFont="1" applyAlignment="1">
      <alignment vertical="center"/>
    </xf>
    <xf numFmtId="0" fontId="14" fillId="0" borderId="0" xfId="4" applyFont="1">
      <alignment vertical="center"/>
    </xf>
    <xf numFmtId="0" fontId="21" fillId="0" borderId="1" xfId="4" applyFont="1" applyBorder="1">
      <alignment vertical="center"/>
    </xf>
    <xf numFmtId="0" fontId="29" fillId="0" borderId="0" xfId="4" applyFont="1">
      <alignment vertical="center"/>
    </xf>
    <xf numFmtId="179" fontId="26" fillId="0" borderId="2" xfId="4" applyNumberFormat="1" applyFont="1" applyBorder="1" applyAlignment="1">
      <alignment horizontal="center" vertical="center"/>
    </xf>
    <xf numFmtId="0" fontId="26" fillId="3" borderId="2" xfId="4" applyFont="1" applyFill="1" applyBorder="1" applyAlignment="1">
      <alignment horizontal="center" vertical="center"/>
    </xf>
    <xf numFmtId="0" fontId="26" fillId="0" borderId="5" xfId="4" applyFont="1" applyBorder="1" applyAlignment="1">
      <alignment horizontal="center" vertical="center"/>
    </xf>
    <xf numFmtId="0" fontId="14" fillId="0" borderId="2" xfId="4" applyFont="1" applyBorder="1" applyAlignment="1">
      <alignment horizontal="center" vertical="center"/>
    </xf>
    <xf numFmtId="0" fontId="26" fillId="0" borderId="2" xfId="4" applyFont="1" applyBorder="1" applyAlignment="1">
      <alignment horizontal="center" vertical="center"/>
    </xf>
    <xf numFmtId="0" fontId="14" fillId="0" borderId="5" xfId="4" applyFont="1" applyBorder="1" applyAlignment="1">
      <alignment horizontal="center" vertical="center"/>
    </xf>
    <xf numFmtId="0" fontId="26" fillId="0" borderId="13" xfId="4" applyFont="1" applyBorder="1">
      <alignment vertical="center"/>
    </xf>
    <xf numFmtId="0" fontId="29" fillId="0" borderId="13" xfId="4" applyFont="1" applyBorder="1">
      <alignment vertical="center"/>
    </xf>
    <xf numFmtId="0" fontId="26" fillId="0" borderId="13" xfId="4" applyFont="1" applyBorder="1" applyAlignment="1">
      <alignment vertical="center" wrapText="1"/>
    </xf>
    <xf numFmtId="0" fontId="26" fillId="0" borderId="0" xfId="4" applyFont="1" applyAlignment="1">
      <alignment vertical="center" wrapText="1"/>
    </xf>
    <xf numFmtId="0" fontId="26" fillId="0" borderId="0" xfId="4" applyFont="1" applyAlignment="1">
      <alignment horizontal="center" vertical="center" wrapText="1"/>
    </xf>
    <xf numFmtId="0" fontId="26" fillId="0" borderId="3" xfId="5" applyFont="1" applyBorder="1" applyAlignment="1">
      <alignment horizontal="center" vertical="center"/>
    </xf>
    <xf numFmtId="0" fontId="26" fillId="0" borderId="2" xfId="5" applyFont="1" applyBorder="1" applyAlignment="1">
      <alignment horizontal="center" vertical="center"/>
    </xf>
    <xf numFmtId="0" fontId="26" fillId="0" borderId="0" xfId="5" applyFont="1" applyAlignment="1">
      <alignment horizontal="center" vertical="center"/>
    </xf>
    <xf numFmtId="0" fontId="26" fillId="0" borderId="2" xfId="4" applyFont="1" applyBorder="1" applyAlignment="1">
      <alignment horizontal="center" vertical="center" wrapText="1"/>
    </xf>
    <xf numFmtId="0" fontId="26" fillId="5" borderId="2" xfId="5" applyFont="1" applyFill="1" applyBorder="1" applyAlignment="1">
      <alignment horizontal="center" vertical="center"/>
    </xf>
    <xf numFmtId="0" fontId="32" fillId="0" borderId="0" xfId="5" applyFont="1" applyAlignment="1">
      <alignment horizontal="center" vertical="center"/>
    </xf>
    <xf numFmtId="0" fontId="21" fillId="0" borderId="0" xfId="5" applyFont="1" applyAlignment="1">
      <alignment horizontal="center" vertical="center"/>
    </xf>
    <xf numFmtId="0" fontId="33" fillId="0" borderId="0" xfId="4" applyFont="1" applyAlignment="1">
      <alignment horizontal="center" vertical="center"/>
    </xf>
    <xf numFmtId="0" fontId="33" fillId="0" borderId="0" xfId="5" applyFont="1" applyAlignment="1">
      <alignment horizontal="center" vertical="center"/>
    </xf>
    <xf numFmtId="0" fontId="33" fillId="0" borderId="0" xfId="4" applyFont="1">
      <alignment vertical="center"/>
    </xf>
    <xf numFmtId="0" fontId="32" fillId="0" borderId="0" xfId="4" applyFont="1">
      <alignment vertical="center"/>
    </xf>
    <xf numFmtId="0" fontId="32" fillId="0" borderId="0" xfId="4" applyFont="1" applyAlignment="1">
      <alignment horizontal="center" vertical="center"/>
    </xf>
    <xf numFmtId="0" fontId="26" fillId="0" borderId="0" xfId="4" applyFont="1" applyAlignment="1">
      <alignment vertical="center" textRotation="255" shrinkToFit="1"/>
    </xf>
    <xf numFmtId="0" fontId="26" fillId="0" borderId="2" xfId="4" applyFont="1" applyBorder="1" applyAlignment="1">
      <alignment vertical="center" textRotation="255" shrinkToFi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21" fillId="3" borderId="2" xfId="4" applyFont="1" applyFill="1" applyBorder="1" applyAlignment="1">
      <alignment horizontal="center" vertical="center" wrapText="1"/>
    </xf>
    <xf numFmtId="0" fontId="21" fillId="3" borderId="1" xfId="4" applyFont="1" applyFill="1" applyBorder="1" applyAlignment="1">
      <alignment horizontal="center" vertical="center"/>
    </xf>
    <xf numFmtId="0" fontId="21" fillId="0" borderId="1" xfId="4" applyFont="1" applyBorder="1" applyAlignment="1">
      <alignment horizontal="center" vertical="center"/>
    </xf>
    <xf numFmtId="0" fontId="21" fillId="3" borderId="2" xfId="4" applyFont="1" applyFill="1" applyBorder="1" applyAlignment="1">
      <alignment horizontal="center" vertical="center"/>
    </xf>
    <xf numFmtId="0" fontId="23" fillId="3" borderId="2" xfId="0" applyFont="1" applyFill="1" applyBorder="1" applyAlignment="1">
      <alignment vertical="center"/>
    </xf>
    <xf numFmtId="0" fontId="21" fillId="0" borderId="2" xfId="4" applyFont="1" applyBorder="1">
      <alignment vertical="center"/>
    </xf>
    <xf numFmtId="0" fontId="26" fillId="0" borderId="2" xfId="4" applyFont="1" applyBorder="1" applyAlignment="1">
      <alignment horizontal="center" vertical="center"/>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3" xfId="4" applyFont="1" applyBorder="1" applyAlignment="1">
      <alignment horizontal="center" vertical="center"/>
    </xf>
    <xf numFmtId="49" fontId="26" fillId="0" borderId="2" xfId="4" applyNumberFormat="1" applyFont="1" applyBorder="1" applyAlignment="1">
      <alignment horizontal="center" vertical="center"/>
    </xf>
    <xf numFmtId="0" fontId="26" fillId="0" borderId="5" xfId="4" applyFont="1" applyBorder="1" applyAlignment="1">
      <alignment horizontal="center" vertical="center" wrapText="1"/>
    </xf>
    <xf numFmtId="0" fontId="21" fillId="3" borderId="2" xfId="4" applyFont="1" applyFill="1" applyBorder="1">
      <alignment vertical="center"/>
    </xf>
    <xf numFmtId="0" fontId="26" fillId="0" borderId="2" xfId="4" applyFont="1" applyBorder="1" applyAlignment="1">
      <alignment horizontal="center" vertical="center" wrapText="1"/>
    </xf>
    <xf numFmtId="0" fontId="21" fillId="0" borderId="2" xfId="4" applyFont="1" applyBorder="1" applyAlignment="1">
      <alignment horizontal="center" vertical="center" wrapText="1"/>
    </xf>
    <xf numFmtId="0" fontId="26" fillId="0" borderId="3" xfId="4" applyFont="1" applyBorder="1" applyAlignment="1">
      <alignment horizontal="left" vertical="center"/>
    </xf>
    <xf numFmtId="0" fontId="26" fillId="0" borderId="4" xfId="4" applyFont="1" applyBorder="1" applyAlignment="1">
      <alignment horizontal="left" vertical="center"/>
    </xf>
    <xf numFmtId="0" fontId="26" fillId="0" borderId="5" xfId="4" applyFont="1" applyBorder="1" applyAlignment="1">
      <alignment horizontal="left" vertical="center"/>
    </xf>
    <xf numFmtId="0" fontId="26" fillId="0" borderId="4" xfId="4" applyFont="1" applyBorder="1" applyAlignment="1">
      <alignment horizontal="center" vertical="center"/>
    </xf>
    <xf numFmtId="0" fontId="26" fillId="0" borderId="3" xfId="4" applyFont="1" applyBorder="1" applyAlignment="1">
      <alignment horizontal="center" vertical="center" wrapText="1"/>
    </xf>
    <xf numFmtId="0" fontId="26" fillId="0" borderId="5" xfId="4" applyFont="1" applyBorder="1" applyAlignment="1">
      <alignment horizontal="center" vertical="center"/>
    </xf>
    <xf numFmtId="0" fontId="19" fillId="0" borderId="2" xfId="4" applyFont="1" applyBorder="1" applyAlignment="1">
      <alignment horizontal="center" vertical="center"/>
    </xf>
    <xf numFmtId="179" fontId="26" fillId="0" borderId="2" xfId="4" applyNumberFormat="1" applyFont="1" applyBorder="1" applyAlignment="1">
      <alignment horizontal="center" vertical="center"/>
    </xf>
    <xf numFmtId="0" fontId="31" fillId="0" borderId="3" xfId="5" applyFont="1" applyBorder="1" applyAlignment="1">
      <alignment horizontal="center" vertical="center"/>
    </xf>
    <xf numFmtId="0" fontId="31" fillId="0" borderId="4" xfId="5" applyFont="1" applyBorder="1" applyAlignment="1">
      <alignment horizontal="center" vertical="center"/>
    </xf>
    <xf numFmtId="0" fontId="31" fillId="0" borderId="5" xfId="5" applyFont="1" applyBorder="1" applyAlignment="1">
      <alignment horizontal="center" vertical="center"/>
    </xf>
    <xf numFmtId="0" fontId="26" fillId="3" borderId="3" xfId="4" applyFont="1" applyFill="1" applyBorder="1" applyAlignment="1">
      <alignment horizontal="center" vertical="center" wrapText="1"/>
    </xf>
    <xf numFmtId="0" fontId="26" fillId="3" borderId="5" xfId="4" applyFont="1" applyFill="1" applyBorder="1" applyAlignment="1">
      <alignment horizontal="center" vertical="center" wrapText="1"/>
    </xf>
    <xf numFmtId="0" fontId="26" fillId="0" borderId="0" xfId="4" applyFont="1" applyAlignment="1">
      <alignment horizontal="left" vertical="center" wrapText="1"/>
    </xf>
    <xf numFmtId="0" fontId="26" fillId="0" borderId="0" xfId="5" applyFont="1" applyAlignment="1">
      <alignment horizontal="center" vertical="center" wrapText="1"/>
    </xf>
    <xf numFmtId="0" fontId="26" fillId="3" borderId="2" xfId="4" applyFont="1" applyFill="1" applyBorder="1" applyAlignment="1">
      <alignment horizontal="center" vertical="center"/>
    </xf>
    <xf numFmtId="0" fontId="26" fillId="3" borderId="7" xfId="4" applyFont="1" applyFill="1" applyBorder="1" applyAlignment="1">
      <alignment horizontal="center" vertical="center" wrapText="1"/>
    </xf>
    <xf numFmtId="0" fontId="26" fillId="3" borderId="8" xfId="4" applyFont="1" applyFill="1" applyBorder="1" applyAlignment="1">
      <alignment horizontal="center" vertical="center" wrapText="1"/>
    </xf>
    <xf numFmtId="0" fontId="26" fillId="3" borderId="6" xfId="4" applyFont="1" applyFill="1" applyBorder="1" applyAlignment="1">
      <alignment horizontal="center" vertical="center" wrapText="1"/>
    </xf>
    <xf numFmtId="0" fontId="26" fillId="0" borderId="13"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0" xfId="4" applyFont="1" applyAlignment="1">
      <alignment horizontal="center" vertical="center" wrapText="1"/>
    </xf>
    <xf numFmtId="0" fontId="26" fillId="0" borderId="15" xfId="4" applyFont="1" applyBorder="1" applyAlignment="1">
      <alignment horizontal="center" vertical="center" wrapText="1"/>
    </xf>
    <xf numFmtId="0" fontId="26" fillId="0" borderId="1"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 xfId="4" applyFont="1" applyBorder="1" applyAlignment="1">
      <alignment horizontal="left" vertical="center" wrapText="1"/>
    </xf>
    <xf numFmtId="0" fontId="26" fillId="0" borderId="4" xfId="4" applyFont="1" applyBorder="1" applyAlignment="1">
      <alignment horizontal="left" vertical="center" wrapText="1"/>
    </xf>
    <xf numFmtId="0" fontId="26" fillId="0" borderId="5" xfId="4" applyFont="1" applyBorder="1" applyAlignment="1">
      <alignment horizontal="left" vertical="center" wrapText="1"/>
    </xf>
    <xf numFmtId="0" fontId="26" fillId="0" borderId="0" xfId="5" applyFont="1" applyAlignment="1">
      <alignment horizontal="center" vertical="center"/>
    </xf>
    <xf numFmtId="0" fontId="26" fillId="0" borderId="3" xfId="5" applyFont="1" applyBorder="1" applyAlignment="1">
      <alignment horizontal="center" vertical="center" wrapText="1"/>
    </xf>
    <xf numFmtId="0" fontId="26" fillId="0" borderId="4"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5" xfId="5" applyFont="1" applyBorder="1" applyAlignment="1">
      <alignment horizontal="center" vertical="center" wrapText="1"/>
    </xf>
    <xf numFmtId="0" fontId="26" fillId="5" borderId="2" xfId="4" applyFont="1" applyFill="1" applyBorder="1" applyAlignment="1">
      <alignment horizontal="center" vertical="center" wrapText="1"/>
    </xf>
    <xf numFmtId="0" fontId="26" fillId="0" borderId="2" xfId="4" applyFont="1" applyBorder="1">
      <alignment vertical="center"/>
    </xf>
    <xf numFmtId="0" fontId="26" fillId="0" borderId="3" xfId="5" applyFont="1" applyBorder="1" applyAlignment="1">
      <alignment horizontal="center" vertical="center"/>
    </xf>
    <xf numFmtId="0" fontId="26" fillId="0" borderId="4" xfId="5" applyFont="1" applyBorder="1" applyAlignment="1">
      <alignment horizontal="center" vertical="center"/>
    </xf>
    <xf numFmtId="0" fontId="26" fillId="0" borderId="5" xfId="5" applyFont="1" applyBorder="1" applyAlignment="1">
      <alignment horizontal="center" vertical="center"/>
    </xf>
    <xf numFmtId="0" fontId="26" fillId="0" borderId="2" xfId="5" applyFont="1" applyBorder="1" applyAlignment="1">
      <alignment horizontal="center" vertical="center"/>
    </xf>
    <xf numFmtId="0" fontId="26" fillId="5" borderId="3" xfId="5" applyFont="1" applyFill="1" applyBorder="1" applyAlignment="1">
      <alignment horizontal="center" vertical="center"/>
    </xf>
    <xf numFmtId="0" fontId="26" fillId="5" borderId="5" xfId="5" applyFont="1" applyFill="1" applyBorder="1" applyAlignment="1">
      <alignment horizontal="center" vertical="center"/>
    </xf>
  </cellXfs>
  <cellStyles count="6">
    <cellStyle name="標準" xfId="0" builtinId="0"/>
    <cellStyle name="標準 2" xfId="5" xr:uid="{1079DB8D-BA29-452E-8A36-B5D21992AF28}"/>
    <cellStyle name="標準 4" xfId="3" xr:uid="{985F64D2-46C5-403D-BDF4-F2204799D7B7}"/>
    <cellStyle name="標準 5 2" xfId="1" xr:uid="{6E3D72FA-EC80-408C-87C7-6CC10B01B91F}"/>
    <cellStyle name="標準 6" xfId="2" xr:uid="{D116A680-8EF4-49AC-ACC1-8BE1A77B1B43}"/>
    <cellStyle name="標準_③-２加算様式（就労）" xfId="4" xr:uid="{0A110E69-9E76-40F4-8A92-92BDF1B7FE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6"/>
  <sheetViews>
    <sheetView tabSelected="1" view="pageBreakPreview" topLeftCell="A2" zoomScaleNormal="118" zoomScaleSheetLayoutView="100" workbookViewId="0">
      <selection activeCell="H10" sqref="H10"/>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35.58203125" style="6" customWidth="1"/>
    <col min="7" max="16384" width="7.75" style="6"/>
  </cols>
  <sheetData>
    <row r="1" spans="1:10" s="1" customFormat="1" ht="20.149999999999999" customHeight="1">
      <c r="A1" s="89" t="s">
        <v>458</v>
      </c>
      <c r="B1" s="89"/>
      <c r="C1" s="89"/>
      <c r="D1" s="89"/>
      <c r="E1" s="89"/>
    </row>
    <row r="2" spans="1:10" s="1" customFormat="1" ht="15" customHeight="1">
      <c r="A2" s="90" t="s">
        <v>459</v>
      </c>
      <c r="B2" s="90"/>
      <c r="C2" s="90"/>
      <c r="D2" s="90"/>
      <c r="E2" s="90"/>
    </row>
    <row r="3" spans="1:10" s="1" customFormat="1" ht="20.149999999999999" customHeight="1">
      <c r="A3" s="2" t="s">
        <v>0</v>
      </c>
      <c r="B3" s="91"/>
      <c r="C3" s="92"/>
      <c r="D3" s="92"/>
      <c r="E3" s="93"/>
    </row>
    <row r="4" spans="1:10" s="1" customFormat="1" ht="20.149999999999999" customHeight="1">
      <c r="A4" s="2" t="s">
        <v>1</v>
      </c>
      <c r="B4" s="2"/>
      <c r="C4" s="2" t="s">
        <v>2</v>
      </c>
      <c r="D4" s="91"/>
      <c r="E4" s="93"/>
    </row>
    <row r="5" spans="1:10" s="1" customFormat="1" ht="10" customHeight="1">
      <c r="A5" s="3"/>
      <c r="B5" s="3"/>
      <c r="C5" s="3"/>
      <c r="D5" s="3"/>
      <c r="E5" s="3"/>
    </row>
    <row r="6" spans="1:10" s="1" customFormat="1" ht="21.75" customHeight="1">
      <c r="A6" s="3" t="s">
        <v>423</v>
      </c>
      <c r="B6" s="3"/>
      <c r="C6" s="3"/>
      <c r="D6" s="3"/>
      <c r="E6" s="3"/>
    </row>
    <row r="7" spans="1:10" ht="26.15"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8"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sheetData>
  <mergeCells count="4">
    <mergeCell ref="A1:E1"/>
    <mergeCell ref="A2:E2"/>
    <mergeCell ref="B3:E3"/>
    <mergeCell ref="D4:E4"/>
  </mergeCells>
  <phoneticPr fontId="4"/>
  <dataValidations count="1">
    <dataValidation type="list" allowBlank="1" showInputMessage="1" showErrorMessage="1" sqref="D8:D184"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72CE-2709-4105-8396-9F51E12E3168}">
  <sheetPr>
    <pageSetUpPr fitToPage="1"/>
  </sheetPr>
  <dimension ref="A1:AQ83"/>
  <sheetViews>
    <sheetView view="pageBreakPreview" zoomScale="60" zoomScaleNormal="100" workbookViewId="0">
      <selection activeCell="B12" sqref="B12"/>
    </sheetView>
  </sheetViews>
  <sheetFormatPr defaultColWidth="8.25" defaultRowHeight="14"/>
  <cols>
    <col min="1" max="1" width="2.58203125" style="36" customWidth="1"/>
    <col min="2" max="2" width="15" style="30" customWidth="1"/>
    <col min="3" max="3" width="7.25" style="36" customWidth="1"/>
    <col min="4" max="5" width="7.58203125" style="36" customWidth="1"/>
    <col min="6" max="36" width="2.58203125" style="36" customWidth="1"/>
    <col min="37" max="37" width="6.58203125" style="36" customWidth="1"/>
    <col min="38" max="39" width="7.58203125" style="36" customWidth="1"/>
    <col min="40" max="40" width="5.58203125" style="36" customWidth="1"/>
    <col min="41" max="16384" width="8.25" style="36"/>
  </cols>
  <sheetData>
    <row r="1" spans="1:40" ht="25" customHeight="1">
      <c r="A1" s="29" t="s">
        <v>463</v>
      </c>
      <c r="C1" s="31"/>
      <c r="D1" s="31"/>
      <c r="E1" s="31"/>
      <c r="F1" s="31"/>
      <c r="G1" s="31"/>
      <c r="H1" s="31"/>
      <c r="I1" s="31"/>
      <c r="J1" s="31"/>
      <c r="K1" s="31"/>
      <c r="L1" s="31"/>
      <c r="M1" s="31"/>
      <c r="N1" s="31"/>
      <c r="O1" s="31"/>
      <c r="P1" s="31"/>
      <c r="Q1" s="31"/>
      <c r="R1" s="31"/>
      <c r="S1" s="31"/>
      <c r="T1" s="31"/>
      <c r="U1" s="31"/>
      <c r="V1" s="31"/>
      <c r="W1" s="31"/>
      <c r="X1" s="32"/>
      <c r="Y1" s="32"/>
      <c r="Z1" s="33"/>
      <c r="AA1" s="33"/>
      <c r="AB1" s="33"/>
      <c r="AC1" s="33"/>
      <c r="AD1" s="34"/>
      <c r="AE1" s="34"/>
      <c r="AF1" s="34"/>
      <c r="AG1" s="34"/>
      <c r="AH1" s="34"/>
      <c r="AI1" s="35" t="s">
        <v>464</v>
      </c>
      <c r="AJ1" s="35"/>
      <c r="AK1" s="94" t="s">
        <v>465</v>
      </c>
      <c r="AL1" s="94"/>
      <c r="AM1" s="94"/>
      <c r="AN1" s="94"/>
    </row>
    <row r="2" spans="1:40" ht="18" customHeight="1">
      <c r="A2" s="33"/>
      <c r="B2" s="37"/>
      <c r="C2" s="37"/>
      <c r="D2" s="37"/>
      <c r="E2" s="37"/>
      <c r="F2" s="37"/>
      <c r="G2" s="37"/>
      <c r="H2" s="37"/>
      <c r="I2" s="37"/>
      <c r="J2" s="37"/>
      <c r="K2" s="37"/>
      <c r="L2" s="37"/>
      <c r="M2" s="95">
        <v>2024</v>
      </c>
      <c r="N2" s="95"/>
      <c r="O2" s="95"/>
      <c r="P2" s="95"/>
      <c r="Q2" s="96" t="s">
        <v>466</v>
      </c>
      <c r="R2" s="96"/>
      <c r="S2" s="95">
        <v>8</v>
      </c>
      <c r="T2" s="95"/>
      <c r="U2" s="96" t="s">
        <v>467</v>
      </c>
      <c r="V2" s="96"/>
      <c r="W2" s="37"/>
      <c r="X2" s="37"/>
      <c r="Y2" s="37"/>
      <c r="Z2" s="33"/>
      <c r="AA2" s="33"/>
      <c r="AC2" s="35"/>
      <c r="AD2" s="37"/>
      <c r="AE2" s="37"/>
      <c r="AF2" s="37"/>
      <c r="AG2" s="37"/>
      <c r="AH2" s="37"/>
      <c r="AI2" s="35" t="s">
        <v>468</v>
      </c>
      <c r="AJ2" s="35"/>
      <c r="AK2" s="97"/>
      <c r="AL2" s="97"/>
      <c r="AM2" s="97"/>
      <c r="AN2" s="97"/>
    </row>
    <row r="3" spans="1:40" ht="18" customHeight="1">
      <c r="A3" s="38"/>
      <c r="B3" s="38"/>
      <c r="C3" s="38"/>
      <c r="D3" s="38"/>
      <c r="E3" s="38"/>
      <c r="F3" s="38"/>
      <c r="G3" s="38"/>
      <c r="H3" s="38"/>
      <c r="I3" s="38"/>
      <c r="J3" s="38"/>
      <c r="K3" s="38"/>
      <c r="L3" s="38"/>
      <c r="M3" s="38"/>
      <c r="N3" s="38"/>
      <c r="O3" s="38"/>
      <c r="P3" s="38"/>
      <c r="Q3" s="38"/>
      <c r="R3" s="38"/>
      <c r="S3" s="38"/>
      <c r="T3" s="38"/>
      <c r="U3" s="38"/>
      <c r="V3" s="38"/>
      <c r="W3" s="38"/>
      <c r="Y3" s="39"/>
      <c r="Z3" s="39"/>
      <c r="AA3" s="39"/>
      <c r="AB3" s="33"/>
      <c r="AC3" s="39"/>
      <c r="AD3" s="39"/>
      <c r="AE3" s="39"/>
      <c r="AF3" s="39"/>
      <c r="AG3" s="39"/>
      <c r="AH3" s="39"/>
      <c r="AI3" s="40" t="s">
        <v>469</v>
      </c>
      <c r="AJ3" s="35"/>
      <c r="AK3" s="97" t="s">
        <v>470</v>
      </c>
      <c r="AL3" s="97"/>
      <c r="AM3" s="97"/>
      <c r="AN3" s="97"/>
    </row>
    <row r="4" spans="1:40" ht="18" customHeight="1">
      <c r="A4" s="38"/>
      <c r="B4" s="38" t="s">
        <v>471</v>
      </c>
      <c r="C4" s="38"/>
      <c r="D4" s="38"/>
      <c r="E4" s="38"/>
      <c r="F4" s="38"/>
      <c r="G4" s="38"/>
      <c r="H4" s="38"/>
      <c r="I4" s="38"/>
      <c r="J4" s="38"/>
      <c r="K4" s="38"/>
      <c r="L4" s="38"/>
      <c r="M4" s="38"/>
      <c r="N4" s="38"/>
      <c r="O4" s="38"/>
      <c r="P4" s="38"/>
      <c r="Q4" s="38"/>
      <c r="R4" s="38"/>
      <c r="S4" s="38"/>
      <c r="T4" s="38"/>
      <c r="U4" s="38"/>
      <c r="V4" s="38"/>
      <c r="W4" s="38"/>
      <c r="Y4" s="39"/>
      <c r="Z4" s="39"/>
      <c r="AA4" s="39"/>
      <c r="AB4" s="33"/>
      <c r="AC4" s="39"/>
      <c r="AD4" s="39"/>
      <c r="AE4" s="39"/>
      <c r="AF4" s="39"/>
      <c r="AG4" s="39"/>
      <c r="AH4" s="39"/>
      <c r="AI4" s="40" t="s">
        <v>472</v>
      </c>
      <c r="AJ4" s="35"/>
      <c r="AK4" s="97" t="s">
        <v>473</v>
      </c>
      <c r="AL4" s="97"/>
      <c r="AM4" s="97"/>
      <c r="AN4" s="97"/>
    </row>
    <row r="5" spans="1:40" ht="18" customHeight="1">
      <c r="A5" s="38"/>
      <c r="B5" s="38"/>
      <c r="C5" s="38"/>
      <c r="D5" s="38"/>
      <c r="E5" s="38"/>
      <c r="F5" s="38"/>
      <c r="G5" s="38"/>
      <c r="H5" s="38"/>
      <c r="I5" s="38"/>
      <c r="J5" s="38"/>
      <c r="K5" s="38"/>
      <c r="L5" s="38"/>
      <c r="M5" s="38"/>
      <c r="N5" s="38"/>
      <c r="O5" s="38"/>
      <c r="P5" s="38"/>
      <c r="Q5" s="38"/>
      <c r="R5" s="38"/>
      <c r="S5" s="38"/>
      <c r="U5" s="38"/>
      <c r="V5" s="38"/>
      <c r="W5" s="38"/>
      <c r="Y5" s="39"/>
      <c r="Z5" s="39"/>
      <c r="AA5" s="39"/>
      <c r="AB5" s="33"/>
      <c r="AC5" s="39"/>
      <c r="AD5" s="39"/>
      <c r="AE5" s="39"/>
      <c r="AF5" s="39"/>
      <c r="AG5" s="40" t="s">
        <v>474</v>
      </c>
      <c r="AH5" s="98"/>
      <c r="AI5" s="98"/>
      <c r="AJ5" s="98"/>
      <c r="AK5" s="39" t="s">
        <v>475</v>
      </c>
      <c r="AL5" s="41"/>
      <c r="AM5" s="39" t="s">
        <v>476</v>
      </c>
      <c r="AN5" s="33"/>
    </row>
    <row r="6" spans="1:40" ht="10" customHeight="1">
      <c r="A6" s="33"/>
      <c r="B6" s="42"/>
      <c r="C6" s="42"/>
      <c r="D6" s="42"/>
      <c r="E6" s="42"/>
      <c r="F6" s="42"/>
      <c r="G6" s="42"/>
      <c r="H6" s="42"/>
      <c r="I6" s="42"/>
      <c r="J6" s="42"/>
      <c r="K6" s="42"/>
      <c r="L6" s="42"/>
      <c r="M6" s="42"/>
      <c r="N6" s="42"/>
      <c r="O6" s="42"/>
      <c r="P6" s="42"/>
      <c r="Q6" s="42"/>
      <c r="R6" s="42"/>
      <c r="S6" s="42"/>
      <c r="T6" s="42"/>
      <c r="U6" s="42"/>
      <c r="V6" s="42"/>
      <c r="W6" s="42"/>
      <c r="X6" s="37"/>
      <c r="Y6" s="37"/>
      <c r="Z6" s="37"/>
      <c r="AA6" s="37"/>
      <c r="AB6" s="37"/>
      <c r="AC6" s="37"/>
      <c r="AD6" s="37"/>
      <c r="AE6" s="37"/>
      <c r="AF6" s="37"/>
      <c r="AG6" s="37"/>
      <c r="AH6" s="37"/>
      <c r="AI6" s="37"/>
      <c r="AJ6" s="37"/>
      <c r="AK6" s="37"/>
      <c r="AL6" s="37"/>
      <c r="AM6" s="33"/>
      <c r="AN6" s="33"/>
    </row>
    <row r="7" spans="1:40" ht="15" customHeight="1">
      <c r="A7" s="99" t="s">
        <v>477</v>
      </c>
      <c r="B7" s="100" t="s">
        <v>478</v>
      </c>
      <c r="C7" s="101" t="s">
        <v>479</v>
      </c>
      <c r="D7" s="100" t="s">
        <v>480</v>
      </c>
      <c r="E7" s="104" t="s">
        <v>481</v>
      </c>
      <c r="F7" s="105" t="s">
        <v>482</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t="s">
        <v>483</v>
      </c>
      <c r="AL7" s="108" t="s">
        <v>484</v>
      </c>
      <c r="AM7" s="109" t="s">
        <v>485</v>
      </c>
      <c r="AN7" s="109"/>
    </row>
    <row r="8" spans="1:40" ht="15" customHeight="1">
      <c r="A8" s="99"/>
      <c r="B8" s="100"/>
      <c r="C8" s="102"/>
      <c r="D8" s="100"/>
      <c r="E8" s="104"/>
      <c r="F8" s="100" t="s">
        <v>486</v>
      </c>
      <c r="G8" s="100"/>
      <c r="H8" s="100"/>
      <c r="I8" s="100"/>
      <c r="J8" s="100"/>
      <c r="K8" s="100"/>
      <c r="L8" s="100"/>
      <c r="M8" s="100" t="s">
        <v>487</v>
      </c>
      <c r="N8" s="100"/>
      <c r="O8" s="100"/>
      <c r="P8" s="100"/>
      <c r="Q8" s="100"/>
      <c r="R8" s="100"/>
      <c r="S8" s="100"/>
      <c r="T8" s="100" t="s">
        <v>488</v>
      </c>
      <c r="U8" s="100"/>
      <c r="V8" s="100"/>
      <c r="W8" s="100"/>
      <c r="X8" s="100"/>
      <c r="Y8" s="100"/>
      <c r="Z8" s="100"/>
      <c r="AA8" s="100" t="s">
        <v>489</v>
      </c>
      <c r="AB8" s="100"/>
      <c r="AC8" s="100"/>
      <c r="AD8" s="100"/>
      <c r="AE8" s="100"/>
      <c r="AF8" s="100"/>
      <c r="AG8" s="100"/>
      <c r="AH8" s="100" t="s">
        <v>490</v>
      </c>
      <c r="AI8" s="100"/>
      <c r="AJ8" s="100"/>
      <c r="AK8" s="106"/>
      <c r="AL8" s="108"/>
      <c r="AM8" s="109"/>
      <c r="AN8" s="109"/>
    </row>
    <row r="9" spans="1:40" ht="15" customHeight="1">
      <c r="A9" s="99"/>
      <c r="B9" s="100"/>
      <c r="C9" s="102"/>
      <c r="D9" s="100"/>
      <c r="E9" s="104"/>
      <c r="F9" s="43">
        <f>DATE($M$2,$S$2,1)</f>
        <v>45505</v>
      </c>
      <c r="G9" s="43">
        <f>DATE($M$2,$S$2,2)</f>
        <v>45506</v>
      </c>
      <c r="H9" s="43">
        <f>DATE($M$2,$S$2,3)</f>
        <v>45507</v>
      </c>
      <c r="I9" s="43">
        <f>DATE($M$2,$S$2,4)</f>
        <v>45508</v>
      </c>
      <c r="J9" s="43">
        <f>DATE($M$2,$S$2,5)</f>
        <v>45509</v>
      </c>
      <c r="K9" s="43">
        <f>DATE($M$2,$S$2,6)</f>
        <v>45510</v>
      </c>
      <c r="L9" s="43">
        <f>DATE($M$2,$S$2,7)</f>
        <v>45511</v>
      </c>
      <c r="M9" s="43">
        <f>DATE($M$2,$S$2,8)</f>
        <v>45512</v>
      </c>
      <c r="N9" s="43">
        <f>DATE($M$2,$S$2,9)</f>
        <v>45513</v>
      </c>
      <c r="O9" s="43">
        <f>DATE($M$2,$S$2,10)</f>
        <v>45514</v>
      </c>
      <c r="P9" s="43">
        <f>DATE($M$2,$S$2,11)</f>
        <v>45515</v>
      </c>
      <c r="Q9" s="43">
        <f>DATE($M$2,$S$2,12)</f>
        <v>45516</v>
      </c>
      <c r="R9" s="43">
        <f>DATE($M$2,$S$2,13)</f>
        <v>45517</v>
      </c>
      <c r="S9" s="43">
        <f>DATE($M$2,$S$2,14)</f>
        <v>45518</v>
      </c>
      <c r="T9" s="43">
        <f>DATE($M$2,$S$2,15)</f>
        <v>45519</v>
      </c>
      <c r="U9" s="43">
        <f>DATE($M$2,$S$2,16)</f>
        <v>45520</v>
      </c>
      <c r="V9" s="43">
        <f>DATE($M$2,$S$2,17)</f>
        <v>45521</v>
      </c>
      <c r="W9" s="43">
        <f>DATE($M$2,$S$2,18)</f>
        <v>45522</v>
      </c>
      <c r="X9" s="43">
        <f>DATE($M$2,$S$2,19)</f>
        <v>45523</v>
      </c>
      <c r="Y9" s="43">
        <f>DATE($M$2,$S$2,20)</f>
        <v>45524</v>
      </c>
      <c r="Z9" s="43">
        <f>DATE($M$2,$S$2,21)</f>
        <v>45525</v>
      </c>
      <c r="AA9" s="43">
        <f>DATE($M$2,$S$2,22)</f>
        <v>45526</v>
      </c>
      <c r="AB9" s="43">
        <f>DATE($M$2,$S$2,23)</f>
        <v>45527</v>
      </c>
      <c r="AC9" s="43">
        <f>DATE($M$2,$S$2,24)</f>
        <v>45528</v>
      </c>
      <c r="AD9" s="43">
        <f>DATE($M$2,$S$2,25)</f>
        <v>45529</v>
      </c>
      <c r="AE9" s="43">
        <f>DATE($M$2,$S$2,26)</f>
        <v>45530</v>
      </c>
      <c r="AF9" s="43">
        <f>DATE($M$2,$S$2,27)</f>
        <v>45531</v>
      </c>
      <c r="AG9" s="43">
        <f>DATE($M$2,$S$2,28)</f>
        <v>45532</v>
      </c>
      <c r="AH9" s="43">
        <f>IF(DAY(EOMONTH(F9,0))&lt;29,"",DATE($M$2,$S$2,29))</f>
        <v>45533</v>
      </c>
      <c r="AI9" s="43">
        <f>IF(DAY(EOMONTH(F9,0))&lt;30,"",DATE($M$2,$S$2,30))</f>
        <v>45534</v>
      </c>
      <c r="AJ9" s="43">
        <f>IF(DAY(EOMONTH(F9,0))&lt;31,"",DATE($M$2,$S$2,31))</f>
        <v>45535</v>
      </c>
      <c r="AK9" s="106"/>
      <c r="AL9" s="108"/>
      <c r="AM9" s="109"/>
      <c r="AN9" s="109"/>
    </row>
    <row r="10" spans="1:40" ht="15" customHeight="1">
      <c r="A10" s="99"/>
      <c r="B10" s="100"/>
      <c r="C10" s="103"/>
      <c r="D10" s="100"/>
      <c r="E10" s="104"/>
      <c r="F10" s="44">
        <f>DATE($M$2,$S$2,1)</f>
        <v>45505</v>
      </c>
      <c r="G10" s="44">
        <f>DATE($M$2,$S$2,2)</f>
        <v>45506</v>
      </c>
      <c r="H10" s="44">
        <f>DATE($M$2,$S$2,3)</f>
        <v>45507</v>
      </c>
      <c r="I10" s="44">
        <f>DATE($M$2,$S$2,4)</f>
        <v>45508</v>
      </c>
      <c r="J10" s="44">
        <f>DATE($M$2,$S$2,5)</f>
        <v>45509</v>
      </c>
      <c r="K10" s="44">
        <f>DATE($M$2,$S$2,6)</f>
        <v>45510</v>
      </c>
      <c r="L10" s="44">
        <f>DATE($M$2,$S$2,7)</f>
        <v>45511</v>
      </c>
      <c r="M10" s="44">
        <f>DATE($M$2,$S$2,8)</f>
        <v>45512</v>
      </c>
      <c r="N10" s="44">
        <f>DATE($M$2,$S$2,9)</f>
        <v>45513</v>
      </c>
      <c r="O10" s="44">
        <f>DATE($M$2,$S$2,10)</f>
        <v>45514</v>
      </c>
      <c r="P10" s="44">
        <f>DATE($M$2,$S$2,11)</f>
        <v>45515</v>
      </c>
      <c r="Q10" s="44">
        <f>DATE($M$2,$S$2,12)</f>
        <v>45516</v>
      </c>
      <c r="R10" s="44">
        <f>DATE($M$2,$S$2,13)</f>
        <v>45517</v>
      </c>
      <c r="S10" s="44">
        <f>DATE($M$2,$S$2,14)</f>
        <v>45518</v>
      </c>
      <c r="T10" s="44">
        <f>DATE($M$2,$S$2,15)</f>
        <v>45519</v>
      </c>
      <c r="U10" s="44">
        <f>DATE($M$2,$S$2,16)</f>
        <v>45520</v>
      </c>
      <c r="V10" s="44">
        <f>DATE($M$2,$S$2,17)</f>
        <v>45521</v>
      </c>
      <c r="W10" s="44">
        <f>DATE($M$2,$S$2,18)</f>
        <v>45522</v>
      </c>
      <c r="X10" s="44">
        <f>DATE($M$2,$S$2,19)</f>
        <v>45523</v>
      </c>
      <c r="Y10" s="44">
        <f>DATE($M$2,$S$2,20)</f>
        <v>45524</v>
      </c>
      <c r="Z10" s="44">
        <f>DATE($M$2,$S$2,21)</f>
        <v>45525</v>
      </c>
      <c r="AA10" s="44">
        <f>DATE($M$2,$S$2,22)</f>
        <v>45526</v>
      </c>
      <c r="AB10" s="44">
        <f>DATE($M$2,$S$2,23)</f>
        <v>45527</v>
      </c>
      <c r="AC10" s="44">
        <f>DATE($M$2,$S$2,24)</f>
        <v>45528</v>
      </c>
      <c r="AD10" s="44">
        <f>DATE($M$2,$S$2,25)</f>
        <v>45529</v>
      </c>
      <c r="AE10" s="44">
        <f>DATE($M$2,$S$2,26)</f>
        <v>45530</v>
      </c>
      <c r="AF10" s="44">
        <f>DATE($M$2,$S$2,27)</f>
        <v>45531</v>
      </c>
      <c r="AG10" s="44">
        <f>DATE($M$2,$S$2,28)</f>
        <v>45532</v>
      </c>
      <c r="AH10" s="44">
        <f>IF(DAY(EOMONTH(F10,0))&lt;29,"",DATE($M$2,$S$2,29))</f>
        <v>45533</v>
      </c>
      <c r="AI10" s="44">
        <f>IF(DAY(EOMONTH(F10,0))&lt;30,"",DATE($M$2,$S$2,30))</f>
        <v>45534</v>
      </c>
      <c r="AJ10" s="44">
        <f>IF(DAY(EOMONTH(F10,0))&lt;31,"",DATE($M$2,$S$2,31))</f>
        <v>45535</v>
      </c>
      <c r="AK10" s="106"/>
      <c r="AL10" s="108"/>
      <c r="AM10" s="109"/>
      <c r="AN10" s="109"/>
    </row>
    <row r="11" spans="1:40" ht="18" customHeight="1">
      <c r="A11" s="45">
        <v>1</v>
      </c>
      <c r="B11" s="46" t="s">
        <v>491</v>
      </c>
      <c r="C11" s="47"/>
      <c r="D11" s="48"/>
      <c r="E11" s="49"/>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c r="AL11" s="52"/>
      <c r="AM11" s="107"/>
      <c r="AN11" s="107"/>
    </row>
    <row r="12" spans="1:40" ht="18" customHeight="1">
      <c r="A12" s="45">
        <v>2</v>
      </c>
      <c r="B12" s="53"/>
      <c r="C12" s="47"/>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4">
        <f>+SUM(F12:AJ12)</f>
        <v>0</v>
      </c>
      <c r="AL12" s="55">
        <f t="shared" ref="AL12:AL30" si="0">IF($AK$3="４週",AK12/4,AK12/(DAY(EOMONTH($F$9,0))/7))</f>
        <v>0</v>
      </c>
      <c r="AM12" s="107"/>
      <c r="AN12" s="107"/>
    </row>
    <row r="13" spans="1:40" ht="18" customHeight="1">
      <c r="A13" s="45">
        <v>3</v>
      </c>
      <c r="B13" s="53"/>
      <c r="C13" s="47"/>
      <c r="D13" s="48"/>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4">
        <f>+SUM(F13:AJ13)</f>
        <v>0</v>
      </c>
      <c r="AL13" s="55">
        <f t="shared" si="0"/>
        <v>0</v>
      </c>
      <c r="AM13" s="107"/>
      <c r="AN13" s="107"/>
    </row>
    <row r="14" spans="1:40" ht="18" customHeight="1">
      <c r="A14" s="45">
        <v>4</v>
      </c>
      <c r="B14" s="53"/>
      <c r="C14" s="47"/>
      <c r="D14" s="48"/>
      <c r="E14" s="49"/>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4">
        <f t="shared" ref="AK14:AK30" si="1">+SUM(F14:AJ14)</f>
        <v>0</v>
      </c>
      <c r="AL14" s="55">
        <f t="shared" si="0"/>
        <v>0</v>
      </c>
      <c r="AM14" s="107"/>
      <c r="AN14" s="107"/>
    </row>
    <row r="15" spans="1:40" ht="18" customHeight="1">
      <c r="A15" s="45">
        <v>5</v>
      </c>
      <c r="B15" s="53"/>
      <c r="C15" s="47"/>
      <c r="D15" s="48"/>
      <c r="E15" s="49"/>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4">
        <f t="shared" si="1"/>
        <v>0</v>
      </c>
      <c r="AL15" s="55">
        <f t="shared" si="0"/>
        <v>0</v>
      </c>
      <c r="AM15" s="107"/>
      <c r="AN15" s="107"/>
    </row>
    <row r="16" spans="1:40" ht="18" customHeight="1">
      <c r="A16" s="45">
        <v>6</v>
      </c>
      <c r="B16" s="53"/>
      <c r="C16" s="47"/>
      <c r="D16" s="48"/>
      <c r="E16" s="49"/>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4">
        <f t="shared" si="1"/>
        <v>0</v>
      </c>
      <c r="AL16" s="55">
        <f t="shared" si="0"/>
        <v>0</v>
      </c>
      <c r="AM16" s="107"/>
      <c r="AN16" s="107"/>
    </row>
    <row r="17" spans="1:40" ht="18" customHeight="1">
      <c r="A17" s="45">
        <v>7</v>
      </c>
      <c r="B17" s="53"/>
      <c r="C17" s="47"/>
      <c r="D17" s="48"/>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4">
        <f t="shared" si="1"/>
        <v>0</v>
      </c>
      <c r="AL17" s="55">
        <f t="shared" si="0"/>
        <v>0</v>
      </c>
      <c r="AM17" s="107"/>
      <c r="AN17" s="107"/>
    </row>
    <row r="18" spans="1:40" ht="18" customHeight="1">
      <c r="A18" s="45">
        <v>8</v>
      </c>
      <c r="B18" s="53"/>
      <c r="C18" s="47"/>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4">
        <f t="shared" si="1"/>
        <v>0</v>
      </c>
      <c r="AL18" s="55">
        <f t="shared" si="0"/>
        <v>0</v>
      </c>
      <c r="AM18" s="107"/>
      <c r="AN18" s="107"/>
    </row>
    <row r="19" spans="1:40" ht="18" customHeight="1">
      <c r="A19" s="45">
        <v>9</v>
      </c>
      <c r="B19" s="53"/>
      <c r="C19" s="47"/>
      <c r="D19" s="48"/>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4">
        <f t="shared" si="1"/>
        <v>0</v>
      </c>
      <c r="AL19" s="55">
        <f t="shared" si="0"/>
        <v>0</v>
      </c>
      <c r="AM19" s="107"/>
      <c r="AN19" s="107"/>
    </row>
    <row r="20" spans="1:40" ht="18" customHeight="1">
      <c r="A20" s="45">
        <v>10</v>
      </c>
      <c r="B20" s="53"/>
      <c r="C20" s="47"/>
      <c r="D20" s="48"/>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4">
        <f t="shared" si="1"/>
        <v>0</v>
      </c>
      <c r="AL20" s="55">
        <f t="shared" si="0"/>
        <v>0</v>
      </c>
      <c r="AM20" s="107"/>
      <c r="AN20" s="107"/>
    </row>
    <row r="21" spans="1:40" ht="18" customHeight="1">
      <c r="A21" s="45">
        <v>11</v>
      </c>
      <c r="B21" s="53"/>
      <c r="C21" s="47"/>
      <c r="D21" s="48"/>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4">
        <f t="shared" si="1"/>
        <v>0</v>
      </c>
      <c r="AL21" s="55">
        <f t="shared" si="0"/>
        <v>0</v>
      </c>
      <c r="AM21" s="107"/>
      <c r="AN21" s="107"/>
    </row>
    <row r="22" spans="1:40" ht="18" customHeight="1">
      <c r="A22" s="45">
        <v>12</v>
      </c>
      <c r="B22" s="53"/>
      <c r="C22" s="47"/>
      <c r="D22" s="48"/>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4">
        <f t="shared" si="1"/>
        <v>0</v>
      </c>
      <c r="AL22" s="55">
        <f t="shared" si="0"/>
        <v>0</v>
      </c>
      <c r="AM22" s="107"/>
      <c r="AN22" s="107"/>
    </row>
    <row r="23" spans="1:40" ht="18" customHeight="1">
      <c r="A23" s="45">
        <v>13</v>
      </c>
      <c r="B23" s="53"/>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4">
        <f t="shared" si="1"/>
        <v>0</v>
      </c>
      <c r="AL23" s="55">
        <f t="shared" si="0"/>
        <v>0</v>
      </c>
      <c r="AM23" s="107"/>
      <c r="AN23" s="107"/>
    </row>
    <row r="24" spans="1:40" ht="18" customHeight="1">
      <c r="A24" s="45">
        <v>14</v>
      </c>
      <c r="B24" s="53"/>
      <c r="C24" s="47"/>
      <c r="D24" s="48"/>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4">
        <f t="shared" si="1"/>
        <v>0</v>
      </c>
      <c r="AL24" s="55">
        <f t="shared" si="0"/>
        <v>0</v>
      </c>
      <c r="AM24" s="107"/>
      <c r="AN24" s="107"/>
    </row>
    <row r="25" spans="1:40" ht="18" customHeight="1">
      <c r="A25" s="45">
        <v>15</v>
      </c>
      <c r="B25" s="53"/>
      <c r="C25" s="47"/>
      <c r="D25" s="48"/>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4">
        <f t="shared" si="1"/>
        <v>0</v>
      </c>
      <c r="AL25" s="55">
        <f t="shared" si="0"/>
        <v>0</v>
      </c>
      <c r="AM25" s="107"/>
      <c r="AN25" s="107"/>
    </row>
    <row r="26" spans="1:40" ht="18" customHeight="1">
      <c r="A26" s="45">
        <v>16</v>
      </c>
      <c r="B26" s="53"/>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4">
        <f t="shared" si="1"/>
        <v>0</v>
      </c>
      <c r="AL26" s="55">
        <f t="shared" si="0"/>
        <v>0</v>
      </c>
      <c r="AM26" s="107"/>
      <c r="AN26" s="107"/>
    </row>
    <row r="27" spans="1:40" ht="18" customHeight="1">
      <c r="A27" s="45">
        <v>17</v>
      </c>
      <c r="B27" s="53"/>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4">
        <f t="shared" si="1"/>
        <v>0</v>
      </c>
      <c r="AL27" s="55">
        <f t="shared" si="0"/>
        <v>0</v>
      </c>
      <c r="AM27" s="107"/>
      <c r="AN27" s="107"/>
    </row>
    <row r="28" spans="1:40" ht="18" customHeight="1">
      <c r="A28" s="45">
        <v>18</v>
      </c>
      <c r="B28" s="53"/>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4">
        <f t="shared" si="1"/>
        <v>0</v>
      </c>
      <c r="AL28" s="55">
        <f t="shared" si="0"/>
        <v>0</v>
      </c>
      <c r="AM28" s="107"/>
      <c r="AN28" s="107"/>
    </row>
    <row r="29" spans="1:40" ht="18" customHeight="1">
      <c r="A29" s="45">
        <v>19</v>
      </c>
      <c r="B29" s="53"/>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4">
        <f t="shared" si="1"/>
        <v>0</v>
      </c>
      <c r="AL29" s="55">
        <f t="shared" si="0"/>
        <v>0</v>
      </c>
      <c r="AM29" s="107"/>
      <c r="AN29" s="107"/>
    </row>
    <row r="30" spans="1:40" ht="18" customHeight="1">
      <c r="A30" s="45">
        <v>20</v>
      </c>
      <c r="B30" s="53"/>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4">
        <f t="shared" si="1"/>
        <v>0</v>
      </c>
      <c r="AL30" s="55">
        <f t="shared" si="0"/>
        <v>0</v>
      </c>
      <c r="AM30" s="107"/>
      <c r="AN30" s="107"/>
    </row>
    <row r="31" spans="1:40" ht="18" customHeight="1">
      <c r="A31" s="104" t="s">
        <v>492</v>
      </c>
      <c r="B31" s="113"/>
      <c r="C31" s="113"/>
      <c r="D31" s="113"/>
      <c r="E31" s="113"/>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+SUM(F31:AJ31)</f>
        <v>0</v>
      </c>
      <c r="AL31" s="55">
        <f>IF($AK$3="４週",AK31/4,AK31/(DAY(EOMONTH($F$9,0))/7))</f>
        <v>0</v>
      </c>
      <c r="AM31" s="99"/>
      <c r="AN31" s="99"/>
    </row>
    <row r="32" spans="1:40" ht="18" customHeight="1">
      <c r="A32" s="113" t="s">
        <v>493</v>
      </c>
      <c r="B32" s="113"/>
      <c r="C32" s="113"/>
      <c r="D32" s="113"/>
      <c r="E32" s="115"/>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1"/>
      <c r="AM32" s="99"/>
      <c r="AN32" s="99"/>
    </row>
    <row r="33" spans="1:40" ht="15" customHeight="1">
      <c r="A33" s="42"/>
      <c r="B33" s="42"/>
      <c r="C33" s="42"/>
      <c r="D33" s="42"/>
      <c r="E33" s="42"/>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42"/>
      <c r="AL33" s="42"/>
      <c r="AM33" s="33"/>
    </row>
    <row r="34" spans="1:40" ht="5.15" customHeight="1">
      <c r="A34" s="59"/>
      <c r="B34" s="59"/>
      <c r="C34" s="59"/>
      <c r="D34" s="60"/>
      <c r="E34" s="60"/>
      <c r="F34" s="60"/>
      <c r="G34" s="60"/>
      <c r="H34" s="60"/>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61"/>
      <c r="AK34" s="58"/>
      <c r="AL34" s="42"/>
      <c r="AM34" s="42"/>
      <c r="AN34" s="33"/>
    </row>
    <row r="35" spans="1:40" ht="5.15" customHeight="1">
      <c r="A35" s="59"/>
      <c r="B35" s="59"/>
      <c r="C35" s="59"/>
      <c r="D35" s="60"/>
      <c r="E35" s="60"/>
      <c r="F35" s="60"/>
      <c r="G35" s="60"/>
      <c r="H35" s="60"/>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61"/>
      <c r="AK35" s="58"/>
      <c r="AL35" s="42"/>
      <c r="AM35" s="42"/>
      <c r="AN35" s="33"/>
    </row>
    <row r="36" spans="1:40" ht="5.15" customHeight="1">
      <c r="A36" s="59"/>
      <c r="B36" s="59"/>
      <c r="C36" s="59"/>
      <c r="D36" s="60"/>
      <c r="E36" s="60"/>
      <c r="F36" s="60"/>
      <c r="G36" s="60"/>
      <c r="H36" s="60"/>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61"/>
      <c r="AK36" s="58"/>
      <c r="AL36" s="42"/>
      <c r="AM36" s="42"/>
      <c r="AN36" s="33"/>
    </row>
    <row r="37" spans="1:40" ht="18" customHeight="1">
      <c r="A37" s="32" t="s">
        <v>494</v>
      </c>
      <c r="B37" s="58"/>
      <c r="D37" s="58"/>
      <c r="E37" s="58"/>
      <c r="F37" s="58"/>
      <c r="G37" s="58"/>
      <c r="H37" s="58"/>
      <c r="I37" s="58"/>
      <c r="J37" s="58"/>
      <c r="K37" s="58"/>
    </row>
    <row r="38" spans="1:40" ht="18" customHeight="1">
      <c r="A38" s="62" t="s">
        <v>495</v>
      </c>
      <c r="B38" s="62"/>
      <c r="M38" s="32" t="s">
        <v>496</v>
      </c>
      <c r="N38" s="58"/>
      <c r="P38" s="58"/>
      <c r="Q38" s="58"/>
      <c r="R38" s="58"/>
      <c r="S38" s="58"/>
      <c r="T38" s="58"/>
      <c r="U38" s="63" t="str">
        <f>IF(COUNTIF(M40:M43,"○")&gt;1,"いずれか１つを選択してください。","")</f>
        <v/>
      </c>
      <c r="V38" s="58"/>
      <c r="W38" s="58"/>
      <c r="X38" s="58"/>
      <c r="Y38" s="58"/>
      <c r="Z38" s="58"/>
      <c r="AA38" s="58"/>
      <c r="AB38" s="58"/>
      <c r="AC38" s="58"/>
      <c r="AD38" s="58"/>
      <c r="AE38" s="58"/>
      <c r="AF38" s="58"/>
      <c r="AG38" s="58"/>
      <c r="AH38" s="58"/>
      <c r="AI38" s="58"/>
      <c r="AJ38" s="58"/>
      <c r="AK38" s="61"/>
      <c r="AL38" s="58"/>
      <c r="AM38" s="42"/>
      <c r="AN38" s="42"/>
    </row>
    <row r="39" spans="1:40" ht="18.75" customHeight="1">
      <c r="A39" s="116"/>
      <c r="B39" s="116"/>
      <c r="C39" s="116"/>
      <c r="D39" s="64">
        <f>IF(S2=1,10,IF(S2=2,11,IF(S2=3,12,S2-3)))</f>
        <v>5</v>
      </c>
      <c r="E39" s="64">
        <f>IF(S2=1,11,IF(S2=2,12,S2-2))</f>
        <v>6</v>
      </c>
      <c r="F39" s="117">
        <f>IF(S2=1,12,S2-1)</f>
        <v>7</v>
      </c>
      <c r="G39" s="117"/>
      <c r="H39" s="117"/>
      <c r="I39" s="100" t="s">
        <v>497</v>
      </c>
      <c r="J39" s="100"/>
      <c r="K39" s="100"/>
      <c r="M39" s="104" t="s">
        <v>498</v>
      </c>
      <c r="N39" s="113"/>
      <c r="O39" s="113"/>
      <c r="P39" s="113"/>
      <c r="Q39" s="113"/>
      <c r="R39" s="113"/>
      <c r="S39" s="113"/>
      <c r="T39" s="113"/>
      <c r="U39" s="113"/>
      <c r="V39" s="113"/>
      <c r="W39" s="113"/>
      <c r="X39" s="113"/>
      <c r="Y39" s="113"/>
      <c r="Z39" s="113"/>
      <c r="AA39" s="113"/>
      <c r="AB39" s="113"/>
      <c r="AC39" s="113"/>
      <c r="AD39" s="113"/>
      <c r="AE39" s="113"/>
      <c r="AF39" s="113"/>
      <c r="AG39" s="113"/>
      <c r="AH39" s="118" t="s">
        <v>499</v>
      </c>
      <c r="AI39" s="119"/>
      <c r="AJ39" s="119"/>
      <c r="AK39" s="119"/>
      <c r="AL39" s="120"/>
      <c r="AM39" s="108" t="s">
        <v>500</v>
      </c>
      <c r="AN39" s="108"/>
    </row>
    <row r="40" spans="1:40" ht="18" customHeight="1">
      <c r="A40" s="108" t="s">
        <v>501</v>
      </c>
      <c r="B40" s="108"/>
      <c r="C40" s="108"/>
      <c r="D40" s="65"/>
      <c r="E40" s="65"/>
      <c r="F40" s="125"/>
      <c r="G40" s="125"/>
      <c r="H40" s="125"/>
      <c r="I40" s="104">
        <f>SUM(D40:F40)</f>
        <v>0</v>
      </c>
      <c r="J40" s="113"/>
      <c r="K40" s="115"/>
      <c r="M40" s="126" t="s">
        <v>502</v>
      </c>
      <c r="N40" s="101" t="s">
        <v>503</v>
      </c>
      <c r="O40" s="129"/>
      <c r="P40" s="130"/>
      <c r="Q40" s="135" t="s">
        <v>504</v>
      </c>
      <c r="R40" s="136"/>
      <c r="S40" s="136"/>
      <c r="T40" s="136"/>
      <c r="U40" s="136"/>
      <c r="V40" s="136"/>
      <c r="W40" s="136"/>
      <c r="X40" s="136"/>
      <c r="Y40" s="136"/>
      <c r="Z40" s="136"/>
      <c r="AA40" s="136"/>
      <c r="AB40" s="136"/>
      <c r="AC40" s="136"/>
      <c r="AD40" s="136"/>
      <c r="AE40" s="136"/>
      <c r="AF40" s="136"/>
      <c r="AG40" s="137"/>
      <c r="AH40" s="114">
        <f>SUM(F32:AJ32)</f>
        <v>0</v>
      </c>
      <c r="AI40" s="106"/>
      <c r="AJ40" s="66" t="s">
        <v>505</v>
      </c>
      <c r="AK40" s="114">
        <f>ROUNDUP(AH40/450,0)</f>
        <v>0</v>
      </c>
      <c r="AL40" s="106"/>
      <c r="AM40" s="100">
        <f>MIN(AH40:AK42)</f>
        <v>0</v>
      </c>
      <c r="AN40" s="100"/>
    </row>
    <row r="41" spans="1:40" ht="18" customHeight="1">
      <c r="A41" s="108" t="s">
        <v>506</v>
      </c>
      <c r="B41" s="108"/>
      <c r="C41" s="108"/>
      <c r="D41" s="65"/>
      <c r="E41" s="65"/>
      <c r="F41" s="125"/>
      <c r="G41" s="125"/>
      <c r="H41" s="125"/>
      <c r="I41" s="104">
        <f>SUM(D41:H41)*0.1</f>
        <v>0</v>
      </c>
      <c r="J41" s="113"/>
      <c r="K41" s="115"/>
      <c r="M41" s="127"/>
      <c r="N41" s="102"/>
      <c r="O41" s="131"/>
      <c r="P41" s="132"/>
      <c r="Q41" s="110" t="s">
        <v>507</v>
      </c>
      <c r="R41" s="111"/>
      <c r="S41" s="111"/>
      <c r="T41" s="111"/>
      <c r="U41" s="111"/>
      <c r="V41" s="111"/>
      <c r="W41" s="111"/>
      <c r="X41" s="111"/>
      <c r="Y41" s="111"/>
      <c r="Z41" s="111"/>
      <c r="AA41" s="111"/>
      <c r="AB41" s="111"/>
      <c r="AC41" s="111"/>
      <c r="AD41" s="111"/>
      <c r="AE41" s="111"/>
      <c r="AF41" s="111"/>
      <c r="AG41" s="112"/>
      <c r="AH41" s="104">
        <f>COUNTA(B12:B30)</f>
        <v>0</v>
      </c>
      <c r="AI41" s="113"/>
      <c r="AJ41" s="67" t="s">
        <v>508</v>
      </c>
      <c r="AK41" s="114">
        <f>ROUNDUP(AH41/10,0)</f>
        <v>0</v>
      </c>
      <c r="AL41" s="106"/>
      <c r="AM41" s="100"/>
      <c r="AN41" s="100"/>
    </row>
    <row r="42" spans="1:40" ht="18" customHeight="1">
      <c r="A42" s="100" t="s">
        <v>497</v>
      </c>
      <c r="B42" s="100"/>
      <c r="C42" s="100"/>
      <c r="D42" s="68">
        <f>D40+D41*0.1</f>
        <v>0</v>
      </c>
      <c r="E42" s="68">
        <f>E40+E41*0.1</f>
        <v>0</v>
      </c>
      <c r="F42" s="104">
        <f t="shared" ref="F42" si="3">F40+F41*0.1</f>
        <v>0</v>
      </c>
      <c r="G42" s="113"/>
      <c r="H42" s="115"/>
      <c r="I42" s="104">
        <f>SUM(D42:H42)</f>
        <v>0</v>
      </c>
      <c r="J42" s="113"/>
      <c r="K42" s="115"/>
      <c r="M42" s="128"/>
      <c r="N42" s="103"/>
      <c r="O42" s="133"/>
      <c r="P42" s="134"/>
      <c r="Q42" s="110" t="s">
        <v>509</v>
      </c>
      <c r="R42" s="111"/>
      <c r="S42" s="111"/>
      <c r="T42" s="111"/>
      <c r="U42" s="111"/>
      <c r="V42" s="111"/>
      <c r="W42" s="111"/>
      <c r="X42" s="111"/>
      <c r="Y42" s="111"/>
      <c r="Z42" s="111"/>
      <c r="AA42" s="111"/>
      <c r="AB42" s="111"/>
      <c r="AC42" s="111"/>
      <c r="AD42" s="111"/>
      <c r="AE42" s="111"/>
      <c r="AF42" s="111"/>
      <c r="AG42" s="112"/>
      <c r="AH42" s="114">
        <f>ROUNDDOWN(I44,1)</f>
        <v>0</v>
      </c>
      <c r="AI42" s="106"/>
      <c r="AJ42" s="69" t="s">
        <v>508</v>
      </c>
      <c r="AK42" s="114">
        <f>ROUNDUP(IF(X44="",AH42/40,IF(X44="○",AH42/50)),0)</f>
        <v>0</v>
      </c>
      <c r="AL42" s="106"/>
      <c r="AM42" s="100"/>
      <c r="AN42" s="100"/>
    </row>
    <row r="43" spans="1:40" ht="18" customHeight="1">
      <c r="A43" s="33" t="s">
        <v>510</v>
      </c>
      <c r="B43" s="36"/>
      <c r="H43" s="58" t="s">
        <v>511</v>
      </c>
      <c r="M43" s="65"/>
      <c r="N43" s="110" t="s">
        <v>512</v>
      </c>
      <c r="O43" s="111"/>
      <c r="P43" s="111"/>
      <c r="Q43" s="111"/>
      <c r="R43" s="111"/>
      <c r="S43" s="111"/>
      <c r="T43" s="111"/>
      <c r="U43" s="111"/>
      <c r="V43" s="111"/>
      <c r="W43" s="111"/>
      <c r="X43" s="111"/>
      <c r="Y43" s="111"/>
      <c r="Z43" s="111"/>
      <c r="AA43" s="111"/>
      <c r="AB43" s="111"/>
      <c r="AC43" s="111"/>
      <c r="AD43" s="111"/>
      <c r="AE43" s="111"/>
      <c r="AF43" s="111"/>
      <c r="AG43" s="112"/>
      <c r="AH43" s="143"/>
      <c r="AI43" s="143"/>
      <c r="AJ43" s="143"/>
      <c r="AK43" s="143"/>
      <c r="AL43" s="143"/>
      <c r="AM43" s="104" cm="1">
        <f t="array" ref="AM43">ROUNDUP(_xlfn.IFS(AM40&lt;2,1,AND(AM40&lt;=2,AM40&lt;6),AM40-1,AM40&gt;=6,AM40/2*3),1)</f>
        <v>1</v>
      </c>
      <c r="AN43" s="115"/>
    </row>
    <row r="44" spans="1:40" ht="18" customHeight="1">
      <c r="B44" s="33"/>
      <c r="I44" s="100">
        <f>I42/3</f>
        <v>0</v>
      </c>
      <c r="J44" s="100"/>
      <c r="K44" s="100"/>
      <c r="M44" s="70" t="s">
        <v>513</v>
      </c>
      <c r="N44" s="71"/>
      <c r="O44" s="72"/>
      <c r="P44" s="72"/>
      <c r="Q44" s="72"/>
      <c r="R44" s="72"/>
      <c r="S44" s="72"/>
      <c r="T44" s="72"/>
      <c r="U44" s="72"/>
      <c r="V44" s="72"/>
      <c r="W44" s="72"/>
      <c r="X44" s="121"/>
      <c r="Y44" s="122"/>
      <c r="Z44" s="72"/>
      <c r="AA44" s="72"/>
      <c r="AB44" s="72"/>
      <c r="AC44" s="72"/>
      <c r="AD44" s="72"/>
      <c r="AE44" s="72"/>
      <c r="AF44" s="72"/>
      <c r="AG44" s="72"/>
      <c r="AH44" s="72"/>
      <c r="AI44" s="72"/>
      <c r="AJ44" s="72"/>
      <c r="AK44" s="72"/>
      <c r="AL44" s="72"/>
      <c r="AM44" s="72"/>
      <c r="AN44" s="72"/>
    </row>
    <row r="45" spans="1:40" ht="14.25" customHeight="1">
      <c r="B45" s="33"/>
      <c r="I45" s="42"/>
      <c r="J45" s="42"/>
      <c r="K45" s="42"/>
      <c r="M45" s="58" t="s">
        <v>514</v>
      </c>
      <c r="N45" s="63"/>
      <c r="O45" s="73"/>
      <c r="P45" s="73"/>
      <c r="Q45" s="73"/>
      <c r="R45" s="73"/>
      <c r="S45" s="73"/>
      <c r="T45" s="73"/>
      <c r="U45" s="73"/>
      <c r="V45" s="73"/>
      <c r="W45" s="73"/>
      <c r="X45" s="74"/>
      <c r="Y45" s="74"/>
      <c r="Z45" s="73"/>
      <c r="AA45" s="73"/>
      <c r="AB45" s="73"/>
      <c r="AC45" s="73"/>
      <c r="AD45" s="73"/>
      <c r="AE45" s="73"/>
      <c r="AF45" s="73"/>
      <c r="AG45" s="73"/>
      <c r="AH45" s="73"/>
      <c r="AI45" s="73"/>
      <c r="AJ45" s="73"/>
      <c r="AK45" s="73"/>
      <c r="AL45" s="73"/>
      <c r="AM45" s="73"/>
      <c r="AN45" s="73"/>
    </row>
    <row r="46" spans="1:40" ht="13.5" customHeight="1">
      <c r="B46" s="33"/>
      <c r="I46" s="42"/>
      <c r="J46" s="42"/>
      <c r="K46" s="42"/>
      <c r="M46" s="58" t="s">
        <v>515</v>
      </c>
      <c r="N46" s="63"/>
      <c r="O46" s="73"/>
      <c r="P46" s="73"/>
      <c r="Q46" s="73"/>
      <c r="R46" s="73"/>
      <c r="S46" s="73"/>
      <c r="T46" s="73"/>
      <c r="U46" s="73"/>
      <c r="V46" s="73"/>
      <c r="W46" s="73"/>
      <c r="X46" s="74"/>
      <c r="Y46" s="74"/>
      <c r="Z46" s="73"/>
      <c r="AA46" s="73"/>
      <c r="AB46" s="73"/>
      <c r="AC46" s="73"/>
      <c r="AD46" s="73"/>
      <c r="AE46" s="73"/>
      <c r="AF46" s="73"/>
      <c r="AG46" s="73"/>
      <c r="AH46" s="73"/>
      <c r="AI46" s="73"/>
      <c r="AJ46" s="73"/>
      <c r="AK46" s="73"/>
      <c r="AL46" s="73"/>
      <c r="AM46" s="73"/>
      <c r="AN46" s="73"/>
    </row>
    <row r="47" spans="1:40" ht="10.5" customHeight="1">
      <c r="A47" s="59"/>
      <c r="B47" s="59"/>
      <c r="C47" s="59"/>
      <c r="D47" s="59"/>
      <c r="E47" s="59"/>
      <c r="F47" s="59"/>
      <c r="G47" s="59"/>
      <c r="H47" s="59"/>
      <c r="I47" s="59"/>
      <c r="J47" s="58"/>
      <c r="K47" s="58"/>
      <c r="L47" s="58"/>
      <c r="M47" s="123" t="s">
        <v>516</v>
      </c>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row>
    <row r="48" spans="1:40" ht="4.5" customHeight="1">
      <c r="A48" s="59"/>
      <c r="B48" s="59"/>
      <c r="C48" s="59"/>
      <c r="D48" s="59"/>
      <c r="E48" s="59"/>
      <c r="F48" s="59"/>
      <c r="G48" s="59"/>
      <c r="H48" s="59"/>
      <c r="I48" s="59"/>
      <c r="J48" s="58"/>
      <c r="K48" s="58"/>
      <c r="L48" s="58"/>
      <c r="M48" s="61"/>
      <c r="N48" s="58"/>
      <c r="W48" s="42"/>
      <c r="X48" s="58"/>
      <c r="Y48" s="58"/>
      <c r="Z48" s="58"/>
      <c r="AA48" s="58"/>
      <c r="AB48" s="58"/>
      <c r="AC48" s="58"/>
      <c r="AD48" s="58"/>
      <c r="AE48" s="58"/>
      <c r="AF48" s="58"/>
      <c r="AG48" s="58"/>
      <c r="AH48" s="58"/>
      <c r="AI48" s="58"/>
      <c r="AJ48" s="61"/>
      <c r="AK48" s="58"/>
      <c r="AL48" s="42"/>
      <c r="AM48" s="42"/>
      <c r="AN48" s="33"/>
    </row>
    <row r="49" spans="1:43" ht="21" customHeight="1">
      <c r="A49" s="32" t="s">
        <v>517</v>
      </c>
      <c r="B49" s="36"/>
      <c r="C49" s="37"/>
      <c r="D49" s="37"/>
      <c r="E49" s="37"/>
      <c r="F49" s="37"/>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7"/>
      <c r="AM49" s="37"/>
      <c r="AN49" s="33"/>
    </row>
    <row r="50" spans="1:43" ht="15" customHeight="1">
      <c r="A50" s="33"/>
      <c r="B50" s="42"/>
      <c r="C50" s="139" t="s">
        <v>556</v>
      </c>
      <c r="D50" s="140"/>
      <c r="E50" s="141" t="s">
        <v>557</v>
      </c>
      <c r="F50" s="141"/>
      <c r="G50" s="141"/>
      <c r="H50" s="141"/>
      <c r="I50" s="139" t="s">
        <v>558</v>
      </c>
      <c r="J50" s="140"/>
      <c r="K50" s="140"/>
      <c r="L50" s="140"/>
      <c r="M50" s="140"/>
      <c r="N50" s="142"/>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33"/>
      <c r="AO50" s="36" t="s">
        <v>556</v>
      </c>
      <c r="AP50" s="36" t="s">
        <v>557</v>
      </c>
      <c r="AQ50" s="36" t="s">
        <v>558</v>
      </c>
    </row>
    <row r="51" spans="1:43" ht="18" customHeight="1">
      <c r="A51" s="33"/>
      <c r="B51" s="42"/>
      <c r="C51" s="75" t="s">
        <v>518</v>
      </c>
      <c r="D51" s="75" t="s">
        <v>519</v>
      </c>
      <c r="E51" s="76" t="s">
        <v>518</v>
      </c>
      <c r="F51" s="148" t="s">
        <v>519</v>
      </c>
      <c r="G51" s="148"/>
      <c r="H51" s="148"/>
      <c r="I51" s="145" t="s">
        <v>518</v>
      </c>
      <c r="J51" s="146"/>
      <c r="K51" s="147"/>
      <c r="L51" s="145" t="s">
        <v>519</v>
      </c>
      <c r="M51" s="146"/>
      <c r="N51" s="147"/>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77"/>
      <c r="AM51" s="77"/>
      <c r="AN51" s="33"/>
    </row>
    <row r="52" spans="1:43" ht="18" customHeight="1">
      <c r="A52" s="33"/>
      <c r="B52" s="68" t="s">
        <v>520</v>
      </c>
      <c r="C52" s="76">
        <f>COUNTIFS($B$11:$B$30,C$50,$C$11:$C$30,"A",$E$11:$E$30,"*")</f>
        <v>0</v>
      </c>
      <c r="D52" s="76">
        <f>COUNTIFS($B$11:$B$30,C$50,$C$11:$C$30,"B",$E$11:$E$30,"*")</f>
        <v>0</v>
      </c>
      <c r="E52" s="76">
        <f>COUNTIFS($B$11:$B$30,E$50,$C$11:$C$30,"A",$E$11:$E$30,"*")</f>
        <v>0</v>
      </c>
      <c r="F52" s="145">
        <f>COUNTIFS($B$11:$B$30,E$50,$C$11:$C$30,"B",$E$11:$E$30,"*")</f>
        <v>0</v>
      </c>
      <c r="G52" s="146"/>
      <c r="H52" s="147"/>
      <c r="I52" s="145">
        <f>COUNTIFS($B$11:$B$30,I$50,$C$11:$C$30,"A",$E$11:$E$30,"*")</f>
        <v>0</v>
      </c>
      <c r="J52" s="146"/>
      <c r="K52" s="147"/>
      <c r="L52" s="145">
        <f>COUNTIFS($B$11:$B$30,I$50,$C$11:$C$30,"B",$E$11:$E$30,"*")</f>
        <v>0</v>
      </c>
      <c r="M52" s="146"/>
      <c r="N52" s="147"/>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77"/>
      <c r="AM52" s="77"/>
      <c r="AN52" s="33"/>
    </row>
    <row r="53" spans="1:43" ht="18" customHeight="1">
      <c r="A53" s="33"/>
      <c r="B53" s="78" t="s">
        <v>521</v>
      </c>
      <c r="C53" s="79"/>
      <c r="D53" s="79"/>
      <c r="E53" s="76">
        <f>COUNTIFS($B$11:$B$30,E$50,$C$11:$C$30,"C",$E$11:$E$30,"*")</f>
        <v>0</v>
      </c>
      <c r="F53" s="145">
        <f>COUNTIFS($B$11:$B$30,E$50,$C$11:$C$30,"D",$E$11:$E$30,"*")</f>
        <v>0</v>
      </c>
      <c r="G53" s="146"/>
      <c r="H53" s="147"/>
      <c r="I53" s="145">
        <f>COUNTIFS($B$11:$B$30,I$50,$C$11:$C$30,"C",$E$11:$E$30,"*")</f>
        <v>0</v>
      </c>
      <c r="J53" s="146"/>
      <c r="K53" s="147"/>
      <c r="L53" s="145">
        <f>COUNTIFS($B$11:$B$30,I$50,$C$11:$C$30,"D",$E$11:$E$30,"*")</f>
        <v>0</v>
      </c>
      <c r="M53" s="146"/>
      <c r="N53" s="147"/>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77"/>
      <c r="AM53" s="77"/>
      <c r="AN53" s="33"/>
    </row>
    <row r="54" spans="1:43" ht="18" customHeight="1">
      <c r="A54" s="33"/>
      <c r="B54" s="78" t="s">
        <v>522</v>
      </c>
      <c r="C54" s="149"/>
      <c r="D54" s="150"/>
      <c r="E54" s="145" t="e">
        <f>IF($AK$3="４週",SUMIFS($AK$11:$AK$30,$B$11:$B$30,E50)/4/$AH$5,IF($AK$3="歴月",SUMIFS($AK$11:$AK$30,$B$11:$B$30,E50)/$AL$5,"記載する期間を選択してください"))</f>
        <v>#DIV/0!</v>
      </c>
      <c r="F54" s="146"/>
      <c r="G54" s="146"/>
      <c r="H54" s="147"/>
      <c r="I54" s="145" t="e">
        <f>IF($AK$3="４週",SUMIFS($AK$11:$AK$30,$B$11:$B$30,I50)/4/$AH$5,IF($AK$3="歴月",SUMIFS($AK$11:$AK$30,$B$11:$B$30,I50)/$AL$5,"記載する期間を選択してください"))</f>
        <v>#DIV/0!</v>
      </c>
      <c r="J54" s="146"/>
      <c r="K54" s="146"/>
      <c r="L54" s="146"/>
      <c r="M54" s="146"/>
      <c r="N54" s="147"/>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33"/>
    </row>
    <row r="55" spans="1:43" ht="5.15" customHeight="1">
      <c r="A55" s="33"/>
      <c r="B55" s="36"/>
      <c r="C55" s="80">
        <v>2</v>
      </c>
      <c r="D55" s="80"/>
      <c r="E55" s="80">
        <v>3</v>
      </c>
      <c r="F55" s="80"/>
      <c r="G55" s="80"/>
      <c r="H55" s="80"/>
      <c r="I55" s="80">
        <v>4</v>
      </c>
      <c r="J55" s="80"/>
      <c r="K55" s="80"/>
      <c r="L55" s="80"/>
      <c r="M55" s="80"/>
      <c r="N55" s="80"/>
      <c r="O55" s="80">
        <v>5</v>
      </c>
      <c r="P55" s="80"/>
      <c r="Q55" s="80"/>
      <c r="R55" s="80"/>
      <c r="S55" s="80"/>
      <c r="T55" s="80"/>
      <c r="U55" s="80">
        <v>6</v>
      </c>
      <c r="V55" s="80"/>
      <c r="W55" s="80"/>
      <c r="X55" s="80"/>
      <c r="Y55" s="80"/>
      <c r="Z55" s="80"/>
      <c r="AA55" s="80">
        <v>7</v>
      </c>
      <c r="AB55" s="80"/>
      <c r="AC55" s="80"/>
      <c r="AD55" s="80"/>
      <c r="AE55" s="80"/>
      <c r="AF55" s="80"/>
      <c r="AG55" s="80">
        <v>8</v>
      </c>
      <c r="AH55" s="80"/>
      <c r="AI55" s="80"/>
      <c r="AJ55" s="80"/>
      <c r="AK55" s="80"/>
      <c r="AL55" s="80">
        <v>9</v>
      </c>
      <c r="AM55" s="81"/>
      <c r="AN55" s="33"/>
    </row>
    <row r="56" spans="1:43" ht="11" customHeight="1">
      <c r="A56" s="58" t="s">
        <v>523</v>
      </c>
      <c r="B56" s="82"/>
      <c r="C56" s="83"/>
      <c r="D56" s="83"/>
      <c r="E56" s="83"/>
      <c r="F56" s="84"/>
      <c r="G56" s="83"/>
      <c r="H56" s="80"/>
      <c r="I56" s="80"/>
      <c r="J56" s="80"/>
      <c r="K56" s="80"/>
      <c r="L56" s="80"/>
      <c r="M56" s="80"/>
      <c r="N56" s="80"/>
      <c r="O56" s="80"/>
      <c r="P56" s="80"/>
      <c r="Q56" s="80"/>
      <c r="R56" s="80">
        <v>6</v>
      </c>
      <c r="S56" s="80"/>
      <c r="T56" s="80"/>
      <c r="U56" s="80"/>
      <c r="V56" s="80"/>
      <c r="W56" s="80"/>
      <c r="X56" s="80">
        <v>7</v>
      </c>
      <c r="Y56" s="80"/>
      <c r="Z56" s="80"/>
      <c r="AA56" s="80"/>
      <c r="AB56" s="80"/>
      <c r="AC56" s="80"/>
      <c r="AD56" s="80">
        <v>8</v>
      </c>
      <c r="AE56" s="80"/>
      <c r="AF56" s="80"/>
      <c r="AG56" s="85"/>
      <c r="AH56" s="85"/>
      <c r="AI56" s="85"/>
      <c r="AJ56" s="85">
        <v>9</v>
      </c>
      <c r="AK56" s="86"/>
      <c r="AL56" s="86"/>
      <c r="AM56" s="33"/>
    </row>
    <row r="57" spans="1:43" s="58" customFormat="1" ht="15" customHeight="1">
      <c r="A57" s="58" t="s">
        <v>524</v>
      </c>
      <c r="B57" s="59"/>
      <c r="C57" s="59"/>
      <c r="D57" s="59"/>
      <c r="E57" s="59"/>
      <c r="F57" s="59"/>
      <c r="G57" s="59"/>
      <c r="H57" s="32"/>
      <c r="I57" s="32"/>
      <c r="J57" s="32"/>
      <c r="K57" s="32"/>
      <c r="L57" s="32"/>
      <c r="M57" s="32"/>
    </row>
    <row r="58" spans="1:43" s="58" customFormat="1" ht="15" customHeight="1">
      <c r="A58" s="58" t="s">
        <v>525</v>
      </c>
      <c r="B58" s="59"/>
      <c r="C58" s="59"/>
      <c r="D58" s="59"/>
      <c r="E58" s="59"/>
      <c r="F58" s="59"/>
      <c r="G58" s="59"/>
      <c r="H58" s="32"/>
      <c r="I58" s="32"/>
      <c r="J58" s="32"/>
      <c r="K58" s="32"/>
      <c r="L58" s="32"/>
      <c r="M58" s="32"/>
    </row>
    <row r="59" spans="1:43" s="58" customFormat="1" ht="15" customHeight="1">
      <c r="A59" s="58" t="s">
        <v>526</v>
      </c>
      <c r="B59" s="59"/>
      <c r="C59" s="59"/>
      <c r="D59" s="59"/>
      <c r="E59" s="59"/>
      <c r="F59" s="59"/>
      <c r="G59" s="59"/>
      <c r="H59" s="32"/>
      <c r="I59" s="32"/>
      <c r="J59" s="32"/>
      <c r="K59" s="32"/>
      <c r="L59" s="32"/>
      <c r="M59" s="32"/>
    </row>
    <row r="60" spans="1:43" s="58" customFormat="1" ht="15" customHeight="1">
      <c r="A60" s="58" t="s">
        <v>527</v>
      </c>
      <c r="B60" s="59"/>
      <c r="C60" s="59"/>
      <c r="D60" s="59"/>
      <c r="E60" s="59"/>
      <c r="F60" s="59"/>
      <c r="G60" s="59"/>
      <c r="H60" s="32"/>
      <c r="I60" s="32"/>
      <c r="J60" s="32"/>
      <c r="K60" s="32"/>
      <c r="L60" s="32"/>
      <c r="M60" s="32"/>
    </row>
    <row r="61" spans="1:43" ht="15" customHeight="1">
      <c r="A61" s="58" t="s">
        <v>528</v>
      </c>
      <c r="B61" s="87"/>
      <c r="C61" s="58"/>
      <c r="D61" s="58"/>
      <c r="E61" s="58"/>
      <c r="F61" s="58"/>
      <c r="G61" s="58"/>
    </row>
    <row r="62" spans="1:43" ht="15" customHeight="1">
      <c r="A62" s="58" t="s">
        <v>529</v>
      </c>
      <c r="B62" s="87"/>
      <c r="C62" s="58"/>
      <c r="D62" s="58"/>
      <c r="E62" s="58"/>
      <c r="F62" s="58"/>
      <c r="G62" s="58"/>
    </row>
    <row r="63" spans="1:43" ht="15" customHeight="1">
      <c r="A63" s="58"/>
      <c r="B63" s="68" t="s">
        <v>530</v>
      </c>
      <c r="C63" s="100" t="s">
        <v>531</v>
      </c>
      <c r="D63" s="100"/>
      <c r="E63" s="100"/>
      <c r="F63" s="58"/>
      <c r="G63" s="58"/>
    </row>
    <row r="64" spans="1:43" ht="15" customHeight="1">
      <c r="A64" s="58"/>
      <c r="B64" s="88" t="s">
        <v>532</v>
      </c>
      <c r="C64" s="144" t="s">
        <v>533</v>
      </c>
      <c r="D64" s="144"/>
      <c r="E64" s="144"/>
      <c r="F64" s="58"/>
      <c r="G64" s="58"/>
    </row>
    <row r="65" spans="1:7" ht="15" customHeight="1">
      <c r="A65" s="58"/>
      <c r="B65" s="88" t="s">
        <v>534</v>
      </c>
      <c r="C65" s="144" t="s">
        <v>535</v>
      </c>
      <c r="D65" s="144"/>
      <c r="E65" s="144"/>
      <c r="F65" s="58"/>
      <c r="G65" s="58"/>
    </row>
    <row r="66" spans="1:7" ht="15" customHeight="1">
      <c r="A66" s="58"/>
      <c r="B66" s="88" t="s">
        <v>536</v>
      </c>
      <c r="C66" s="144" t="s">
        <v>537</v>
      </c>
      <c r="D66" s="144"/>
      <c r="E66" s="144"/>
      <c r="F66" s="58"/>
      <c r="G66" s="58"/>
    </row>
    <row r="67" spans="1:7" ht="15" customHeight="1">
      <c r="A67" s="58"/>
      <c r="B67" s="88" t="s">
        <v>538</v>
      </c>
      <c r="C67" s="144" t="s">
        <v>539</v>
      </c>
      <c r="D67" s="144"/>
      <c r="E67" s="144"/>
      <c r="F67" s="58"/>
      <c r="G67" s="58"/>
    </row>
    <row r="68" spans="1:7" ht="15" customHeight="1">
      <c r="A68" s="58"/>
      <c r="B68" s="58" t="s">
        <v>540</v>
      </c>
      <c r="C68" s="58"/>
      <c r="D68" s="58"/>
      <c r="E68" s="58"/>
      <c r="F68" s="58"/>
      <c r="G68" s="58"/>
    </row>
    <row r="69" spans="1:7" ht="15" customHeight="1">
      <c r="A69" s="58"/>
      <c r="B69" s="58" t="s">
        <v>541</v>
      </c>
      <c r="C69" s="58"/>
      <c r="D69" s="58"/>
      <c r="E69" s="58"/>
      <c r="F69" s="58"/>
      <c r="G69" s="58"/>
    </row>
    <row r="70" spans="1:7" ht="15" customHeight="1">
      <c r="A70" s="58"/>
      <c r="B70" s="58" t="s">
        <v>542</v>
      </c>
      <c r="C70" s="58"/>
      <c r="D70" s="58"/>
      <c r="E70" s="58"/>
      <c r="F70" s="58"/>
      <c r="G70" s="58"/>
    </row>
    <row r="71" spans="1:7" ht="15" customHeight="1">
      <c r="A71" s="58" t="s">
        <v>543</v>
      </c>
      <c r="B71" s="87"/>
      <c r="C71" s="58"/>
      <c r="D71" s="58"/>
      <c r="E71" s="58"/>
      <c r="F71" s="58"/>
      <c r="G71" s="58"/>
    </row>
    <row r="72" spans="1:7" ht="15" customHeight="1">
      <c r="A72" s="58" t="s">
        <v>544</v>
      </c>
      <c r="B72" s="87"/>
      <c r="C72" s="58"/>
      <c r="D72" s="58"/>
      <c r="E72" s="58"/>
      <c r="F72" s="58"/>
      <c r="G72" s="58"/>
    </row>
    <row r="73" spans="1:7" ht="15" hidden="1" customHeight="1">
      <c r="A73" s="58" t="s">
        <v>545</v>
      </c>
      <c r="B73" s="87"/>
      <c r="C73" s="58"/>
      <c r="D73" s="58"/>
      <c r="E73" s="58"/>
      <c r="F73" s="58"/>
      <c r="G73" s="58"/>
    </row>
    <row r="74" spans="1:7" ht="15" customHeight="1">
      <c r="A74" s="58" t="s">
        <v>546</v>
      </c>
      <c r="B74" s="87"/>
      <c r="C74" s="58"/>
      <c r="D74" s="58"/>
      <c r="E74" s="58"/>
      <c r="F74" s="58"/>
      <c r="G74" s="58"/>
    </row>
    <row r="75" spans="1:7" ht="15" customHeight="1">
      <c r="A75" s="58" t="s">
        <v>547</v>
      </c>
      <c r="B75" s="87"/>
      <c r="C75" s="58"/>
      <c r="D75" s="58"/>
      <c r="E75" s="58"/>
      <c r="F75" s="58"/>
      <c r="G75" s="58"/>
    </row>
    <row r="76" spans="1:7" ht="15" hidden="1" customHeight="1">
      <c r="A76" s="58" t="s">
        <v>548</v>
      </c>
      <c r="B76" s="87"/>
      <c r="C76" s="58"/>
      <c r="D76" s="58"/>
      <c r="E76" s="58"/>
      <c r="F76" s="58"/>
      <c r="G76" s="58"/>
    </row>
    <row r="77" spans="1:7" ht="15" customHeight="1">
      <c r="A77" s="58" t="s">
        <v>549</v>
      </c>
      <c r="B77" s="87"/>
      <c r="C77" s="58"/>
      <c r="D77" s="58"/>
      <c r="E77" s="58"/>
      <c r="F77" s="58"/>
      <c r="G77" s="58"/>
    </row>
    <row r="78" spans="1:7" ht="15" customHeight="1">
      <c r="A78" s="58" t="s">
        <v>550</v>
      </c>
      <c r="B78" s="87"/>
      <c r="C78" s="58"/>
      <c r="D78" s="58"/>
      <c r="E78" s="58"/>
      <c r="F78" s="58"/>
      <c r="G78" s="58"/>
    </row>
    <row r="79" spans="1:7" ht="15" customHeight="1">
      <c r="A79" s="58" t="s">
        <v>551</v>
      </c>
      <c r="B79" s="87"/>
      <c r="C79" s="58"/>
      <c r="D79" s="58"/>
      <c r="E79" s="58"/>
      <c r="F79" s="58"/>
      <c r="G79" s="58"/>
    </row>
    <row r="80" spans="1:7" ht="15" customHeight="1">
      <c r="A80" s="58" t="s">
        <v>552</v>
      </c>
      <c r="B80" s="87"/>
      <c r="C80" s="58"/>
      <c r="D80" s="58"/>
      <c r="E80" s="58"/>
      <c r="F80" s="58"/>
      <c r="G80" s="58"/>
    </row>
    <row r="81" spans="1:7" ht="15" customHeight="1">
      <c r="A81" s="58" t="s">
        <v>553</v>
      </c>
      <c r="B81" s="87"/>
      <c r="C81" s="58"/>
      <c r="D81" s="58"/>
      <c r="E81" s="58"/>
      <c r="F81" s="58"/>
      <c r="G81" s="58"/>
    </row>
    <row r="82" spans="1:7" ht="15" customHeight="1">
      <c r="A82" s="58" t="s">
        <v>554</v>
      </c>
      <c r="B82" s="87"/>
      <c r="C82" s="58"/>
      <c r="D82" s="58"/>
      <c r="E82" s="58"/>
      <c r="F82" s="58"/>
      <c r="G82" s="58"/>
    </row>
    <row r="83" spans="1:7" ht="15" customHeight="1">
      <c r="A83" s="58" t="s">
        <v>555</v>
      </c>
      <c r="B83" s="87"/>
      <c r="C83" s="58"/>
      <c r="D83" s="58"/>
      <c r="E83" s="58"/>
      <c r="F83" s="58"/>
      <c r="G83" s="58"/>
    </row>
  </sheetData>
  <mergeCells count="133">
    <mergeCell ref="AG54:AK54"/>
    <mergeCell ref="AL54:AM54"/>
    <mergeCell ref="C63:E63"/>
    <mergeCell ref="C64:E64"/>
    <mergeCell ref="C65:E65"/>
    <mergeCell ref="X53:Z53"/>
    <mergeCell ref="AA53:AC53"/>
    <mergeCell ref="AD53:AF53"/>
    <mergeCell ref="AG53:AI53"/>
    <mergeCell ref="AJ53:AK53"/>
    <mergeCell ref="C54:D54"/>
    <mergeCell ref="E54:H54"/>
    <mergeCell ref="I54:N54"/>
    <mergeCell ref="O54:T54"/>
    <mergeCell ref="U54:Z54"/>
    <mergeCell ref="F53:H53"/>
    <mergeCell ref="I53:K53"/>
    <mergeCell ref="L53:N53"/>
    <mergeCell ref="O53:Q53"/>
    <mergeCell ref="R53:T53"/>
    <mergeCell ref="U53:W53"/>
    <mergeCell ref="C66:E66"/>
    <mergeCell ref="C67:E67"/>
    <mergeCell ref="AA54:AF54"/>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1:H51"/>
    <mergeCell ref="I51:K51"/>
    <mergeCell ref="L51:N51"/>
    <mergeCell ref="O51:Q51"/>
    <mergeCell ref="R51:T51"/>
    <mergeCell ref="U51:W51"/>
    <mergeCell ref="X51:Z51"/>
    <mergeCell ref="AA51:AC51"/>
    <mergeCell ref="AD51:AF51"/>
    <mergeCell ref="C50:D50"/>
    <mergeCell ref="E50:H50"/>
    <mergeCell ref="I50:N50"/>
    <mergeCell ref="O50:T50"/>
    <mergeCell ref="U50:Z50"/>
    <mergeCell ref="AA50:AF50"/>
    <mergeCell ref="N43:AG43"/>
    <mergeCell ref="AH43:AL43"/>
    <mergeCell ref="AM43:AN43"/>
    <mergeCell ref="I44:K44"/>
    <mergeCell ref="X44:Y44"/>
    <mergeCell ref="M47:AN47"/>
    <mergeCell ref="AG50:AK50"/>
    <mergeCell ref="AL50:AM50"/>
    <mergeCell ref="A40:C40"/>
    <mergeCell ref="F40:H40"/>
    <mergeCell ref="I40:K40"/>
    <mergeCell ref="M40:M42"/>
    <mergeCell ref="N40:P42"/>
    <mergeCell ref="Q40:AG40"/>
    <mergeCell ref="AH40:AI40"/>
    <mergeCell ref="AK40:AL40"/>
    <mergeCell ref="AM40:AN42"/>
    <mergeCell ref="A42:C42"/>
    <mergeCell ref="F42:H42"/>
    <mergeCell ref="I42:K42"/>
    <mergeCell ref="Q42:AG42"/>
    <mergeCell ref="AH42:AI42"/>
    <mergeCell ref="AK42:AL42"/>
    <mergeCell ref="A41:C41"/>
    <mergeCell ref="F41:H41"/>
    <mergeCell ref="I41:K41"/>
    <mergeCell ref="Q41:AG41"/>
    <mergeCell ref="AH41:AI41"/>
    <mergeCell ref="AK41:AL41"/>
    <mergeCell ref="AM29:AN29"/>
    <mergeCell ref="AM30:AN30"/>
    <mergeCell ref="A31:E31"/>
    <mergeCell ref="AM31:AN32"/>
    <mergeCell ref="A32:E32"/>
    <mergeCell ref="A39:C39"/>
    <mergeCell ref="F39:H39"/>
    <mergeCell ref="I39:K39"/>
    <mergeCell ref="M39:AG39"/>
    <mergeCell ref="AH39:AL39"/>
    <mergeCell ref="AM39:AN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7">
    <dataValidation type="list" allowBlank="1" showInputMessage="1" showErrorMessage="1" sqref="M40:M43 X44:Y44" xr:uid="{EED312DD-7994-4DB8-8E31-64752DACDA52}">
      <formula1>"○"</formula1>
    </dataValidation>
    <dataValidation type="list" allowBlank="1" showInputMessage="1" showErrorMessage="1" sqref="C11:C30" xr:uid="{85B48CED-00EF-4AE4-AECA-2CF602FC94B4}">
      <formula1>"A,B,C,D"</formula1>
    </dataValidation>
    <dataValidation operator="greaterThanOrEqual" allowBlank="1" showInputMessage="1" showErrorMessage="1" sqref="X38 I47:I48 U38 I34:I37 L34:L36 L47:L48" xr:uid="{F3D954C2-B07C-475F-B2CF-7196E3634380}"/>
    <dataValidation type="whole" operator="greaterThanOrEqual" allowBlank="1" showInputMessage="1" showErrorMessage="1" sqref="D40:F41" xr:uid="{B477FF44-A10C-4352-A589-B43F3BCA38BF}">
      <formula1>0</formula1>
    </dataValidation>
    <dataValidation type="list" allowBlank="1" showInputMessage="1" showErrorMessage="1" sqref="AK4:AN4" xr:uid="{5469F60B-3F88-4412-9493-CD88EAD077F8}">
      <formula1>"予定,実績"</formula1>
    </dataValidation>
    <dataValidation type="list" allowBlank="1" showInputMessage="1" showErrorMessage="1" sqref="AK3:AN3" xr:uid="{B039F109-46F0-4A46-812D-FA539936F34D}">
      <formula1>"４週,歴月"</formula1>
    </dataValidation>
    <dataValidation type="list" allowBlank="1" showInputMessage="1" sqref="B12:B30" xr:uid="{7C3FA8D1-6A2F-49BE-B57C-DE8AFDBAB2D9}">
      <formula1>$AO$50:$AQ$50</formula1>
    </dataValidation>
  </dataValidations>
  <pageMargins left="0.7" right="0.7" top="0.75" bottom="0.75" header="0.3" footer="0.3"/>
  <pageSetup paperSize="9" scale="81" fitToHeight="0" orientation="landscape" r:id="rId1"/>
  <ignoredErrors>
    <ignoredError sqref="F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指定居宅介護</vt:lpstr>
      <vt:lpstr>人員</vt:lpstr>
      <vt:lpstr>指定居宅介護!Print_Area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2024-08-15T07:46:39Z</cp:lastPrinted>
  <dcterms:created xsi:type="dcterms:W3CDTF">2015-06-05T18:19:34Z</dcterms:created>
  <dcterms:modified xsi:type="dcterms:W3CDTF">2024-08-23T02:12:24Z</dcterms:modified>
</cp:coreProperties>
</file>