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6.xml" ContentType="application/vnd.openxmlformats-officedocument.spreadsheetml.comments+xml"/>
  <Override PartName="/xl/drawings/drawing12.xml" ContentType="application/vnd.openxmlformats-officedocument.drawing+xml"/>
  <Override PartName="/xl/comments7.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8.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omments9.xml" ContentType="application/vnd.openxmlformats-officedocument.spreadsheetml.comments+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0" documentId="13_ncr:1_{DD86C378-3097-4A3B-B6A8-BA20B83201E7}" xr6:coauthVersionLast="47" xr6:coauthVersionMax="47" xr10:uidLastSave="{00000000-0000-0000-0000-000000000000}"/>
  <bookViews>
    <workbookView xWindow="28680" yWindow="-120" windowWidth="29040" windowHeight="15840" tabRatio="874" xr2:uid="{9FCA5D6E-2D80-4CFE-A58A-3A0B66F9B3CD}"/>
  </bookViews>
  <sheets>
    <sheet name="目次" sheetId="26" r:id="rId1"/>
    <sheet name="1" sheetId="56" r:id="rId2"/>
    <sheet name="２" sheetId="57" r:id="rId3"/>
    <sheet name="３" sheetId="39" r:id="rId4"/>
    <sheet name="４" sheetId="58" r:id="rId5"/>
    <sheet name="５" sheetId="59" r:id="rId6"/>
    <sheet name="6" sheetId="60" r:id="rId7"/>
    <sheet name="7" sheetId="61" r:id="rId8"/>
    <sheet name="８" sheetId="62" r:id="rId9"/>
    <sheet name="９" sheetId="63" r:id="rId10"/>
    <sheet name="10" sheetId="64" r:id="rId11"/>
    <sheet name="11" sheetId="65" r:id="rId12"/>
    <sheet name="12" sheetId="66" r:id="rId13"/>
    <sheet name="13" sheetId="67" r:id="rId14"/>
    <sheet name="14" sheetId="68" r:id="rId15"/>
    <sheet name="15" sheetId="69" r:id="rId16"/>
    <sheet name="16" sheetId="70" r:id="rId17"/>
    <sheet name="さわらないでください。" sheetId="37" r:id="rId18"/>
  </sheets>
  <definedNames>
    <definedName name="_xlnm._FilterDatabase" localSheetId="12" hidden="1">'12'!$B$30:$B$37</definedName>
    <definedName name="_xlnm._FilterDatabase" localSheetId="14" hidden="1">'14'!$B$30:$B$37</definedName>
    <definedName name="_xlnm._FilterDatabase" localSheetId="16" hidden="1">'16'!$B$30:$B$37</definedName>
    <definedName name="_xlnm._FilterDatabase" localSheetId="3" hidden="1">'３'!$B$30:$B$37</definedName>
    <definedName name="_xlnm._FilterDatabase" localSheetId="5" hidden="1">'５'!$B$30:$B$37</definedName>
    <definedName name="_xlnm._FilterDatabase" localSheetId="7" hidden="1">'7'!$B$30:$B$37</definedName>
    <definedName name="_xlnm._FilterDatabase" localSheetId="9" hidden="1">'９'!$B$30:$B$37</definedName>
    <definedName name="_xlnm.Print_Area" localSheetId="1">'1'!$A$2:$M$89</definedName>
    <definedName name="_xlnm.Print_Area" localSheetId="10">'10'!$A$2:$M$89</definedName>
    <definedName name="_xlnm.Print_Area" localSheetId="11">'11'!$A$2:$M$89</definedName>
    <definedName name="_xlnm.Print_Area" localSheetId="12">'12'!$A$11:$J$46</definedName>
    <definedName name="_xlnm.Print_Area" localSheetId="13">'13'!$A$2:$M$89</definedName>
    <definedName name="_xlnm.Print_Area" localSheetId="14">'14'!$A$11:$J$46</definedName>
    <definedName name="_xlnm.Print_Area" localSheetId="15">'15'!$A$2:$M$89</definedName>
    <definedName name="_xlnm.Print_Area" localSheetId="16">'16'!$A$11:$J$46</definedName>
    <definedName name="_xlnm.Print_Area" localSheetId="2">'２'!$A$2:$M$89</definedName>
    <definedName name="_xlnm.Print_Area" localSheetId="3">'３'!$A$11:$J$46</definedName>
    <definedName name="_xlnm.Print_Area" localSheetId="4">'４'!$A$2:$M$89</definedName>
    <definedName name="_xlnm.Print_Area" localSheetId="5">'５'!$A$11:$J$46</definedName>
    <definedName name="_xlnm.Print_Area" localSheetId="6">'6'!$A$2:$M$89</definedName>
    <definedName name="_xlnm.Print_Area" localSheetId="7">'7'!$A$11:$J$46</definedName>
    <definedName name="_xlnm.Print_Area" localSheetId="8">'８'!$A$2:$M$89</definedName>
    <definedName name="_xlnm.Print_Area" localSheetId="9">'９'!$A$11:$J$46</definedName>
    <definedName name="_xlnm.Print_Area" localSheetId="0">目次!$A$1:$L$49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7" i="70" l="1"/>
  <c r="I36" i="70"/>
  <c r="I35" i="70"/>
  <c r="I34" i="70"/>
  <c r="I33" i="70"/>
  <c r="I32" i="70"/>
  <c r="I31" i="70"/>
  <c r="I30" i="70"/>
  <c r="I38" i="70" s="1"/>
  <c r="E23" i="70"/>
  <c r="F88" i="69"/>
  <c r="G85" i="69"/>
  <c r="I85" i="69" s="1"/>
  <c r="I88" i="69" s="1"/>
  <c r="F80" i="69"/>
  <c r="I78" i="69"/>
  <c r="H78" i="69"/>
  <c r="G78" i="69"/>
  <c r="J78" i="69" s="1"/>
  <c r="L78" i="69" s="1"/>
  <c r="G62" i="69"/>
  <c r="K61" i="69"/>
  <c r="L61" i="69" s="1"/>
  <c r="J61" i="69"/>
  <c r="K60" i="69"/>
  <c r="J60" i="69"/>
  <c r="L60" i="69" s="1"/>
  <c r="K59" i="69"/>
  <c r="J59" i="69"/>
  <c r="L59" i="69" s="1"/>
  <c r="K58" i="69"/>
  <c r="L58" i="69" s="1"/>
  <c r="J58" i="69"/>
  <c r="K57" i="69"/>
  <c r="J57" i="69"/>
  <c r="L57" i="69" s="1"/>
  <c r="K56" i="69"/>
  <c r="J56" i="69"/>
  <c r="L56" i="69" s="1"/>
  <c r="L55" i="69"/>
  <c r="K55" i="69"/>
  <c r="J55" i="69"/>
  <c r="K51" i="69"/>
  <c r="J51" i="69"/>
  <c r="L51" i="69" s="1"/>
  <c r="K49" i="69"/>
  <c r="L49" i="69" s="1"/>
  <c r="J49" i="69"/>
  <c r="K48" i="69"/>
  <c r="J48" i="69"/>
  <c r="L48" i="69" s="1"/>
  <c r="K47" i="69"/>
  <c r="J47" i="69"/>
  <c r="L47" i="69" s="1"/>
  <c r="L46" i="69"/>
  <c r="K46" i="69"/>
  <c r="J46" i="69"/>
  <c r="K45" i="69"/>
  <c r="J45" i="69"/>
  <c r="L45" i="69" s="1"/>
  <c r="K44" i="69"/>
  <c r="J44" i="69"/>
  <c r="L44" i="69" s="1"/>
  <c r="L43" i="69"/>
  <c r="K43" i="69"/>
  <c r="J43" i="69"/>
  <c r="K42" i="69"/>
  <c r="J42" i="69"/>
  <c r="L42" i="69" s="1"/>
  <c r="K41" i="69"/>
  <c r="L41" i="69" s="1"/>
  <c r="J41" i="69"/>
  <c r="K40" i="69"/>
  <c r="J40" i="69"/>
  <c r="L40" i="69" s="1"/>
  <c r="K39" i="69"/>
  <c r="J39" i="69"/>
  <c r="L39" i="69" s="1"/>
  <c r="L38" i="69"/>
  <c r="K38" i="69"/>
  <c r="J38" i="69"/>
  <c r="K37" i="69"/>
  <c r="J37" i="69"/>
  <c r="L37" i="69" s="1"/>
  <c r="F26" i="69" a="1"/>
  <c r="F26" i="69" s="1"/>
  <c r="E18" i="69"/>
  <c r="E18" i="69" a="1"/>
  <c r="B13" i="69"/>
  <c r="E7" i="69" a="1"/>
  <c r="E7" i="69" s="1"/>
  <c r="I37" i="68"/>
  <c r="I36" i="68"/>
  <c r="I35" i="68"/>
  <c r="I34" i="68"/>
  <c r="I33" i="68"/>
  <c r="I32" i="68"/>
  <c r="I31" i="68"/>
  <c r="I30" i="68"/>
  <c r="I38" i="68" s="1"/>
  <c r="E23" i="68"/>
  <c r="F88" i="67"/>
  <c r="G85" i="67"/>
  <c r="I85" i="67" s="1"/>
  <c r="I88" i="67" s="1"/>
  <c r="F80" i="67"/>
  <c r="I78" i="67"/>
  <c r="H78" i="67"/>
  <c r="G78" i="67"/>
  <c r="J78" i="67" s="1"/>
  <c r="L78" i="67" s="1"/>
  <c r="G62" i="67"/>
  <c r="L61" i="67"/>
  <c r="K61" i="67"/>
  <c r="J61" i="67"/>
  <c r="K60" i="67"/>
  <c r="J60" i="67"/>
  <c r="L60" i="67" s="1"/>
  <c r="K59" i="67"/>
  <c r="J59" i="67"/>
  <c r="L59" i="67" s="1"/>
  <c r="K58" i="67"/>
  <c r="J58" i="67"/>
  <c r="L58" i="67" s="1"/>
  <c r="K57" i="67"/>
  <c r="J57" i="67"/>
  <c r="L57" i="67" s="1"/>
  <c r="K56" i="67"/>
  <c r="L56" i="67" s="1"/>
  <c r="J56" i="67"/>
  <c r="K55" i="67"/>
  <c r="J55" i="67"/>
  <c r="L55" i="67" s="1"/>
  <c r="K51" i="67"/>
  <c r="J51" i="67"/>
  <c r="L51" i="67" s="1"/>
  <c r="L49" i="67"/>
  <c r="K49" i="67"/>
  <c r="J49" i="67"/>
  <c r="K48" i="67"/>
  <c r="J48" i="67"/>
  <c r="L48" i="67" s="1"/>
  <c r="K47" i="67"/>
  <c r="J47" i="67"/>
  <c r="L47" i="67" s="1"/>
  <c r="K46" i="67"/>
  <c r="J46" i="67"/>
  <c r="L46" i="67" s="1"/>
  <c r="K45" i="67"/>
  <c r="J45" i="67"/>
  <c r="L45" i="67" s="1"/>
  <c r="K44" i="67"/>
  <c r="L44" i="67" s="1"/>
  <c r="J44" i="67"/>
  <c r="K43" i="67"/>
  <c r="J43" i="67"/>
  <c r="L43" i="67" s="1"/>
  <c r="K42" i="67"/>
  <c r="J42" i="67"/>
  <c r="L42" i="67" s="1"/>
  <c r="L41" i="67"/>
  <c r="K41" i="67"/>
  <c r="J41" i="67"/>
  <c r="L40" i="67"/>
  <c r="K40" i="67"/>
  <c r="J40" i="67"/>
  <c r="K39" i="67"/>
  <c r="J39" i="67"/>
  <c r="L39" i="67" s="1"/>
  <c r="K38" i="67"/>
  <c r="J38" i="67"/>
  <c r="L38" i="67" s="1"/>
  <c r="K37" i="67"/>
  <c r="J37" i="67"/>
  <c r="F26" i="67" a="1"/>
  <c r="F26" i="67" s="1"/>
  <c r="E18" i="67" a="1"/>
  <c r="E18" i="67" s="1"/>
  <c r="B13" i="67"/>
  <c r="E7" i="67" a="1"/>
  <c r="E7" i="67" s="1"/>
  <c r="I37" i="66"/>
  <c r="I36" i="66"/>
  <c r="I35" i="66"/>
  <c r="I34" i="66"/>
  <c r="I33" i="66"/>
  <c r="I32" i="66"/>
  <c r="I31" i="66"/>
  <c r="I30" i="66"/>
  <c r="E23" i="66"/>
  <c r="F88" i="65"/>
  <c r="G85" i="65"/>
  <c r="I85" i="65" s="1"/>
  <c r="I88" i="65" s="1"/>
  <c r="F80" i="65"/>
  <c r="I78" i="65"/>
  <c r="H78" i="65"/>
  <c r="G78" i="65"/>
  <c r="G62" i="65"/>
  <c r="L61" i="65"/>
  <c r="K61" i="65"/>
  <c r="J61" i="65"/>
  <c r="L60" i="65"/>
  <c r="K60" i="65"/>
  <c r="J60" i="65"/>
  <c r="K59" i="65"/>
  <c r="J59" i="65"/>
  <c r="L59" i="65" s="1"/>
  <c r="K58" i="65"/>
  <c r="J58" i="65"/>
  <c r="L58" i="65" s="1"/>
  <c r="K57" i="65"/>
  <c r="J57" i="65"/>
  <c r="L57" i="65" s="1"/>
  <c r="K56" i="65"/>
  <c r="L56" i="65" s="1"/>
  <c r="J56" i="65"/>
  <c r="K55" i="65"/>
  <c r="L55" i="65" s="1"/>
  <c r="J55" i="65"/>
  <c r="K51" i="65"/>
  <c r="J51" i="65"/>
  <c r="L51" i="65" s="1"/>
  <c r="L49" i="65"/>
  <c r="K49" i="65"/>
  <c r="J49" i="65"/>
  <c r="L48" i="65"/>
  <c r="K48" i="65"/>
  <c r="J48" i="65"/>
  <c r="K47" i="65"/>
  <c r="J47" i="65"/>
  <c r="L47" i="65" s="1"/>
  <c r="K46" i="65"/>
  <c r="J46" i="65"/>
  <c r="L46" i="65" s="1"/>
  <c r="K45" i="65"/>
  <c r="J45" i="65"/>
  <c r="L45" i="65" s="1"/>
  <c r="K44" i="65"/>
  <c r="L44" i="65" s="1"/>
  <c r="J44" i="65"/>
  <c r="K43" i="65"/>
  <c r="L43" i="65" s="1"/>
  <c r="J43" i="65"/>
  <c r="K42" i="65"/>
  <c r="J42" i="65"/>
  <c r="L42" i="65" s="1"/>
  <c r="K41" i="65"/>
  <c r="J41" i="65"/>
  <c r="L41" i="65" s="1"/>
  <c r="L40" i="65"/>
  <c r="K40" i="65"/>
  <c r="J40" i="65"/>
  <c r="K39" i="65"/>
  <c r="J39" i="65"/>
  <c r="L39" i="65" s="1"/>
  <c r="K38" i="65"/>
  <c r="J38" i="65"/>
  <c r="L38" i="65" s="1"/>
  <c r="K37" i="65"/>
  <c r="J37" i="65"/>
  <c r="L37" i="65" s="1"/>
  <c r="F26" i="65" a="1"/>
  <c r="F26" i="65" s="1"/>
  <c r="E18" i="65" a="1"/>
  <c r="E18" i="65" s="1"/>
  <c r="B13" i="65"/>
  <c r="E7" i="65" a="1"/>
  <c r="E7" i="65" s="1"/>
  <c r="F88" i="64"/>
  <c r="I85" i="64"/>
  <c r="I88" i="64" s="1"/>
  <c r="G85" i="64"/>
  <c r="F80" i="64"/>
  <c r="I78" i="64"/>
  <c r="J78" i="64" s="1"/>
  <c r="L78" i="64" s="1"/>
  <c r="H78" i="64"/>
  <c r="G78" i="64"/>
  <c r="G62" i="64"/>
  <c r="K61" i="64"/>
  <c r="J61" i="64"/>
  <c r="L61" i="64" s="1"/>
  <c r="L60" i="64"/>
  <c r="K60" i="64"/>
  <c r="J60" i="64"/>
  <c r="K59" i="64"/>
  <c r="J59" i="64"/>
  <c r="L59" i="64" s="1"/>
  <c r="K58" i="64"/>
  <c r="J58" i="64"/>
  <c r="L58" i="64" s="1"/>
  <c r="K57" i="64"/>
  <c r="J57" i="64"/>
  <c r="L57" i="64" s="1"/>
  <c r="K56" i="64"/>
  <c r="J56" i="64"/>
  <c r="L56" i="64" s="1"/>
  <c r="K55" i="64"/>
  <c r="L55" i="64" s="1"/>
  <c r="J55" i="64"/>
  <c r="K51" i="64"/>
  <c r="L51" i="64" s="1"/>
  <c r="J51" i="64"/>
  <c r="K49" i="64"/>
  <c r="J49" i="64"/>
  <c r="L49" i="64" s="1"/>
  <c r="L48" i="64"/>
  <c r="K48" i="64"/>
  <c r="J48" i="64"/>
  <c r="L47" i="64"/>
  <c r="K47" i="64"/>
  <c r="J47" i="64"/>
  <c r="K46" i="64"/>
  <c r="J46" i="64"/>
  <c r="L46" i="64" s="1"/>
  <c r="K45" i="64"/>
  <c r="J45" i="64"/>
  <c r="L45" i="64" s="1"/>
  <c r="K44" i="64"/>
  <c r="J44" i="64"/>
  <c r="L44" i="64" s="1"/>
  <c r="K43" i="64"/>
  <c r="L43" i="64" s="1"/>
  <c r="J43" i="64"/>
  <c r="K42" i="64"/>
  <c r="L42" i="64" s="1"/>
  <c r="J42" i="64"/>
  <c r="K41" i="64"/>
  <c r="J41" i="64"/>
  <c r="L41" i="64" s="1"/>
  <c r="L40" i="64"/>
  <c r="K40" i="64"/>
  <c r="J40" i="64"/>
  <c r="L39" i="64"/>
  <c r="K39" i="64"/>
  <c r="J39" i="64"/>
  <c r="K38" i="64"/>
  <c r="J38" i="64"/>
  <c r="L38" i="64" s="1"/>
  <c r="K37" i="64"/>
  <c r="J37" i="64"/>
  <c r="L37" i="64" s="1"/>
  <c r="F26" i="64" a="1"/>
  <c r="F26" i="64" s="1"/>
  <c r="E18" i="64" a="1"/>
  <c r="E18" i="64" s="1"/>
  <c r="B13" i="64"/>
  <c r="E7" i="64" a="1"/>
  <c r="E7" i="64" s="1"/>
  <c r="I37" i="63"/>
  <c r="I36" i="63"/>
  <c r="I35" i="63"/>
  <c r="I34" i="63"/>
  <c r="I33" i="63"/>
  <c r="I32" i="63"/>
  <c r="I31" i="63"/>
  <c r="I30" i="63"/>
  <c r="I38" i="63" s="1"/>
  <c r="E23" i="63"/>
  <c r="I88" i="62"/>
  <c r="F88" i="62"/>
  <c r="I85" i="62"/>
  <c r="G85" i="62"/>
  <c r="F80" i="62"/>
  <c r="I78" i="62"/>
  <c r="H78" i="62"/>
  <c r="G78" i="62"/>
  <c r="J78" i="62" s="1"/>
  <c r="L78" i="62" s="1"/>
  <c r="G62" i="62"/>
  <c r="K61" i="62"/>
  <c r="J61" i="62"/>
  <c r="L61" i="62" s="1"/>
  <c r="K60" i="62"/>
  <c r="L60" i="62" s="1"/>
  <c r="J60" i="62"/>
  <c r="K59" i="62"/>
  <c r="J59" i="62"/>
  <c r="L59" i="62" s="1"/>
  <c r="K58" i="62"/>
  <c r="J58" i="62"/>
  <c r="L58" i="62" s="1"/>
  <c r="L57" i="62"/>
  <c r="K57" i="62"/>
  <c r="J57" i="62"/>
  <c r="K56" i="62"/>
  <c r="J56" i="62"/>
  <c r="L56" i="62" s="1"/>
  <c r="K55" i="62"/>
  <c r="J55" i="62"/>
  <c r="L55" i="62" s="1"/>
  <c r="K51" i="62"/>
  <c r="J51" i="62"/>
  <c r="L51" i="62" s="1"/>
  <c r="K49" i="62"/>
  <c r="J49" i="62"/>
  <c r="L49" i="62" s="1"/>
  <c r="K48" i="62"/>
  <c r="J48" i="62"/>
  <c r="L48" i="62" s="1"/>
  <c r="L47" i="62"/>
  <c r="K47" i="62"/>
  <c r="J47" i="62"/>
  <c r="K46" i="62"/>
  <c r="J46" i="62"/>
  <c r="L46" i="62" s="1"/>
  <c r="L45" i="62"/>
  <c r="K45" i="62"/>
  <c r="J45" i="62"/>
  <c r="K44" i="62"/>
  <c r="J44" i="62"/>
  <c r="L44" i="62" s="1"/>
  <c r="K43" i="62"/>
  <c r="J43" i="62"/>
  <c r="L43" i="62" s="1"/>
  <c r="L42" i="62"/>
  <c r="K42" i="62"/>
  <c r="J42" i="62"/>
  <c r="K41" i="62"/>
  <c r="J41" i="62"/>
  <c r="L41" i="62" s="1"/>
  <c r="K40" i="62"/>
  <c r="J40" i="62"/>
  <c r="L40" i="62" s="1"/>
  <c r="L39" i="62"/>
  <c r="K39" i="62"/>
  <c r="J39" i="62"/>
  <c r="K38" i="62"/>
  <c r="J38" i="62"/>
  <c r="L38" i="62" s="1"/>
  <c r="L37" i="62"/>
  <c r="K37" i="62"/>
  <c r="J37" i="62"/>
  <c r="F26" i="62" a="1"/>
  <c r="F26" i="62" s="1"/>
  <c r="E18" i="62" a="1"/>
  <c r="E18" i="62" s="1"/>
  <c r="B13" i="62"/>
  <c r="E7" i="62" a="1"/>
  <c r="E7" i="62" s="1"/>
  <c r="K51" i="60"/>
  <c r="I37" i="61"/>
  <c r="I36" i="61"/>
  <c r="I35" i="61"/>
  <c r="I34" i="61"/>
  <c r="I33" i="61"/>
  <c r="I32" i="61"/>
  <c r="I31" i="61"/>
  <c r="I30" i="61"/>
  <c r="I38" i="61" s="1"/>
  <c r="E23" i="61"/>
  <c r="F88" i="60"/>
  <c r="G85" i="60"/>
  <c r="I85" i="60" s="1"/>
  <c r="I88" i="60" s="1"/>
  <c r="F80" i="60"/>
  <c r="I78" i="60"/>
  <c r="H78" i="60"/>
  <c r="G78" i="60"/>
  <c r="J78" i="60" s="1"/>
  <c r="L78" i="60" s="1"/>
  <c r="G62" i="60"/>
  <c r="L61" i="60"/>
  <c r="K61" i="60"/>
  <c r="J61" i="60"/>
  <c r="K60" i="60"/>
  <c r="J60" i="60"/>
  <c r="L60" i="60" s="1"/>
  <c r="K59" i="60"/>
  <c r="J59" i="60"/>
  <c r="L59" i="60" s="1"/>
  <c r="K58" i="60"/>
  <c r="J58" i="60"/>
  <c r="K57" i="60"/>
  <c r="J57" i="60"/>
  <c r="L57" i="60" s="1"/>
  <c r="K56" i="60"/>
  <c r="L56" i="60" s="1"/>
  <c r="J56" i="60"/>
  <c r="K55" i="60"/>
  <c r="J55" i="60"/>
  <c r="L55" i="60" s="1"/>
  <c r="J51" i="60"/>
  <c r="L49" i="60"/>
  <c r="K49" i="60"/>
  <c r="J49" i="60"/>
  <c r="K48" i="60"/>
  <c r="L48" i="60" s="1"/>
  <c r="J48" i="60"/>
  <c r="K47" i="60"/>
  <c r="J47" i="60"/>
  <c r="L47" i="60" s="1"/>
  <c r="K46" i="60"/>
  <c r="J46" i="60"/>
  <c r="L46" i="60" s="1"/>
  <c r="K45" i="60"/>
  <c r="J45" i="60"/>
  <c r="L45" i="60" s="1"/>
  <c r="K44" i="60"/>
  <c r="L44" i="60" s="1"/>
  <c r="J44" i="60"/>
  <c r="K43" i="60"/>
  <c r="J43" i="60"/>
  <c r="L43" i="60" s="1"/>
  <c r="K42" i="60"/>
  <c r="J42" i="60"/>
  <c r="K41" i="60"/>
  <c r="J41" i="60"/>
  <c r="L41" i="60" s="1"/>
  <c r="L40" i="60"/>
  <c r="K40" i="60"/>
  <c r="J40" i="60"/>
  <c r="K39" i="60"/>
  <c r="J39" i="60"/>
  <c r="L39" i="60" s="1"/>
  <c r="K38" i="60"/>
  <c r="J38" i="60"/>
  <c r="L38" i="60" s="1"/>
  <c r="K37" i="60"/>
  <c r="J37" i="60"/>
  <c r="L37" i="60" s="1"/>
  <c r="F26" i="60" a="1"/>
  <c r="F26" i="60" s="1"/>
  <c r="E18" i="60" a="1"/>
  <c r="E18" i="60" s="1"/>
  <c r="B13" i="60"/>
  <c r="E7" i="60" a="1"/>
  <c r="E7" i="60" s="1"/>
  <c r="I37" i="59"/>
  <c r="I36" i="59"/>
  <c r="I35" i="59"/>
  <c r="I34" i="59"/>
  <c r="I33" i="59"/>
  <c r="I32" i="59"/>
  <c r="I31" i="59"/>
  <c r="I30" i="59"/>
  <c r="I38" i="59" s="1"/>
  <c r="E23" i="59"/>
  <c r="F88" i="58"/>
  <c r="G85" i="58"/>
  <c r="I85" i="58" s="1"/>
  <c r="I88" i="58" s="1"/>
  <c r="F80" i="58"/>
  <c r="I78" i="58"/>
  <c r="H78" i="58"/>
  <c r="G78" i="58"/>
  <c r="J78" i="58" s="1"/>
  <c r="L78" i="58" s="1"/>
  <c r="G62" i="58"/>
  <c r="L61" i="58"/>
  <c r="K61" i="58"/>
  <c r="J61" i="58"/>
  <c r="L60" i="58"/>
  <c r="K60" i="58"/>
  <c r="J60" i="58"/>
  <c r="K59" i="58"/>
  <c r="J59" i="58"/>
  <c r="L59" i="58" s="1"/>
  <c r="K58" i="58"/>
  <c r="J58" i="58"/>
  <c r="L58" i="58" s="1"/>
  <c r="K57" i="58"/>
  <c r="J57" i="58"/>
  <c r="L57" i="58" s="1"/>
  <c r="K56" i="58"/>
  <c r="L56" i="58" s="1"/>
  <c r="J56" i="58"/>
  <c r="K55" i="58"/>
  <c r="L55" i="58" s="1"/>
  <c r="J55" i="58"/>
  <c r="K51" i="58"/>
  <c r="J51" i="58"/>
  <c r="L51" i="58" s="1"/>
  <c r="L49" i="58"/>
  <c r="K49" i="58"/>
  <c r="J49" i="58"/>
  <c r="L48" i="58"/>
  <c r="K48" i="58"/>
  <c r="J48" i="58"/>
  <c r="K47" i="58"/>
  <c r="J47" i="58"/>
  <c r="L47" i="58" s="1"/>
  <c r="K46" i="58"/>
  <c r="J46" i="58"/>
  <c r="L46" i="58" s="1"/>
  <c r="K45" i="58"/>
  <c r="J45" i="58"/>
  <c r="L45" i="58" s="1"/>
  <c r="K44" i="58"/>
  <c r="L44" i="58" s="1"/>
  <c r="J44" i="58"/>
  <c r="K43" i="58"/>
  <c r="L43" i="58" s="1"/>
  <c r="J43" i="58"/>
  <c r="K42" i="58"/>
  <c r="J42" i="58"/>
  <c r="L42" i="58" s="1"/>
  <c r="L41" i="58"/>
  <c r="K41" i="58"/>
  <c r="J41" i="58"/>
  <c r="L40" i="58"/>
  <c r="K40" i="58"/>
  <c r="J40" i="58"/>
  <c r="K39" i="58"/>
  <c r="J39" i="58"/>
  <c r="L39" i="58" s="1"/>
  <c r="K38" i="58"/>
  <c r="J38" i="58"/>
  <c r="L38" i="58" s="1"/>
  <c r="K37" i="58"/>
  <c r="J37" i="58"/>
  <c r="L37" i="58" s="1"/>
  <c r="L62" i="58" s="1"/>
  <c r="K85" i="58" s="1"/>
  <c r="F26" i="58" a="1"/>
  <c r="F26" i="58" s="1"/>
  <c r="E18" i="58" a="1"/>
  <c r="E18" i="58" s="1"/>
  <c r="B13" i="58"/>
  <c r="E7" i="58" a="1"/>
  <c r="E7" i="58" s="1"/>
  <c r="F88" i="57"/>
  <c r="G85" i="57"/>
  <c r="I85" i="57" s="1"/>
  <c r="I88" i="57" s="1"/>
  <c r="F80" i="57"/>
  <c r="I78" i="57"/>
  <c r="H78" i="57"/>
  <c r="G78" i="57"/>
  <c r="J78" i="57" s="1"/>
  <c r="L78" i="57" s="1"/>
  <c r="G62" i="57"/>
  <c r="K61" i="57"/>
  <c r="J61" i="57"/>
  <c r="L61" i="57" s="1"/>
  <c r="K60" i="57"/>
  <c r="J60" i="57"/>
  <c r="K59" i="57"/>
  <c r="J59" i="57"/>
  <c r="K58" i="57"/>
  <c r="J58" i="57"/>
  <c r="K57" i="57"/>
  <c r="J57" i="57"/>
  <c r="L57" i="57" s="1"/>
  <c r="K56" i="57"/>
  <c r="J56" i="57"/>
  <c r="L56" i="57" s="1"/>
  <c r="K55" i="57"/>
  <c r="J55" i="57"/>
  <c r="L55" i="57" s="1"/>
  <c r="K51" i="57"/>
  <c r="J51" i="57"/>
  <c r="K49" i="57"/>
  <c r="J49" i="57"/>
  <c r="K48" i="57"/>
  <c r="J48" i="57"/>
  <c r="K47" i="57"/>
  <c r="J47" i="57"/>
  <c r="L47" i="57" s="1"/>
  <c r="K46" i="57"/>
  <c r="J46" i="57"/>
  <c r="K45" i="57"/>
  <c r="L45" i="57" s="1"/>
  <c r="J45" i="57"/>
  <c r="K44" i="57"/>
  <c r="J44" i="57"/>
  <c r="L44" i="57" s="1"/>
  <c r="K43" i="57"/>
  <c r="J43" i="57"/>
  <c r="L43" i="57" s="1"/>
  <c r="K42" i="57"/>
  <c r="J42" i="57"/>
  <c r="K41" i="57"/>
  <c r="J41" i="57"/>
  <c r="L41" i="57" s="1"/>
  <c r="K40" i="57"/>
  <c r="J40" i="57"/>
  <c r="L40" i="57" s="1"/>
  <c r="K39" i="57"/>
  <c r="L39" i="57" s="1"/>
  <c r="J39" i="57"/>
  <c r="K38" i="57"/>
  <c r="L38" i="57" s="1"/>
  <c r="J38" i="57"/>
  <c r="K37" i="57"/>
  <c r="J37" i="57"/>
  <c r="L37" i="57" s="1"/>
  <c r="F26" i="57" a="1"/>
  <c r="F26" i="57" s="1"/>
  <c r="E18" i="57" a="1"/>
  <c r="E18" i="57" s="1"/>
  <c r="B13" i="57"/>
  <c r="E7" i="57" a="1"/>
  <c r="E7" i="57" s="1"/>
  <c r="F88" i="56"/>
  <c r="G85" i="56"/>
  <c r="I85" i="56" s="1"/>
  <c r="I88" i="56" s="1"/>
  <c r="F80" i="56"/>
  <c r="I78" i="56"/>
  <c r="H78" i="56"/>
  <c r="G78" i="56"/>
  <c r="G62" i="56"/>
  <c r="K61" i="56"/>
  <c r="J61" i="56"/>
  <c r="K60" i="56"/>
  <c r="J60" i="56"/>
  <c r="L60" i="56" s="1"/>
  <c r="K59" i="56"/>
  <c r="J59" i="56"/>
  <c r="L59" i="56" s="1"/>
  <c r="K58" i="56"/>
  <c r="J58" i="56"/>
  <c r="L58" i="56" s="1"/>
  <c r="K57" i="56"/>
  <c r="J57" i="56"/>
  <c r="L57" i="56" s="1"/>
  <c r="K56" i="56"/>
  <c r="J56" i="56"/>
  <c r="L56" i="56" s="1"/>
  <c r="K55" i="56"/>
  <c r="J55" i="56"/>
  <c r="K51" i="56"/>
  <c r="L51" i="56" s="1"/>
  <c r="J51" i="56"/>
  <c r="K49" i="56"/>
  <c r="J49" i="56"/>
  <c r="L49" i="56" s="1"/>
  <c r="K48" i="56"/>
  <c r="J48" i="56"/>
  <c r="L48" i="56" s="1"/>
  <c r="K47" i="56"/>
  <c r="J47" i="56"/>
  <c r="L47" i="56" s="1"/>
  <c r="K46" i="56"/>
  <c r="J46" i="56"/>
  <c r="L46" i="56" s="1"/>
  <c r="K45" i="56"/>
  <c r="J45" i="56"/>
  <c r="L45" i="56" s="1"/>
  <c r="K44" i="56"/>
  <c r="J44" i="56"/>
  <c r="L44" i="56" s="1"/>
  <c r="K43" i="56"/>
  <c r="J43" i="56"/>
  <c r="K42" i="56"/>
  <c r="J42" i="56"/>
  <c r="K41" i="56"/>
  <c r="J41" i="56"/>
  <c r="L41" i="56" s="1"/>
  <c r="K40" i="56"/>
  <c r="J40" i="56"/>
  <c r="L40" i="56" s="1"/>
  <c r="L39" i="56"/>
  <c r="K39" i="56"/>
  <c r="J39" i="56"/>
  <c r="K38" i="56"/>
  <c r="J38" i="56"/>
  <c r="L38" i="56" s="1"/>
  <c r="K37" i="56"/>
  <c r="J37" i="56"/>
  <c r="L37" i="56" s="1"/>
  <c r="F26" i="56" a="1"/>
  <c r="F26" i="56" s="1"/>
  <c r="E18" i="56" a="1"/>
  <c r="E18" i="56" s="1"/>
  <c r="B13" i="56"/>
  <c r="E7" i="56" a="1"/>
  <c r="E7" i="56" s="1"/>
  <c r="L62" i="69" l="1"/>
  <c r="K85" i="69" s="1"/>
  <c r="L37" i="67"/>
  <c r="L62" i="67" s="1"/>
  <c r="K85" i="67" s="1"/>
  <c r="I38" i="66"/>
  <c r="J78" i="65"/>
  <c r="L78" i="65" s="1"/>
  <c r="L62" i="65"/>
  <c r="L62" i="64"/>
  <c r="K85" i="64" s="1"/>
  <c r="L62" i="62"/>
  <c r="K85" i="62" s="1"/>
  <c r="L51" i="60"/>
  <c r="L58" i="60"/>
  <c r="L42" i="60"/>
  <c r="L46" i="57"/>
  <c r="L51" i="57"/>
  <c r="L58" i="57"/>
  <c r="L48" i="57"/>
  <c r="L59" i="57"/>
  <c r="L42" i="57"/>
  <c r="L62" i="57" s="1"/>
  <c r="K85" i="57" s="1"/>
  <c r="L49" i="57"/>
  <c r="L60" i="57"/>
  <c r="L43" i="56"/>
  <c r="L55" i="56"/>
  <c r="J78" i="56"/>
  <c r="L78" i="56" s="1"/>
  <c r="L42" i="56"/>
  <c r="L62" i="56" s="1"/>
  <c r="K85" i="56" s="1"/>
  <c r="L61" i="56"/>
  <c r="K85" i="65" l="1"/>
  <c r="L62" i="60"/>
  <c r="K85" i="60" s="1"/>
  <c r="I30" i="39" l="1"/>
  <c r="I37" i="39"/>
  <c r="I36" i="39"/>
  <c r="I35" i="39"/>
  <c r="I34" i="39"/>
  <c r="I33" i="39"/>
  <c r="I32" i="39"/>
  <c r="I31" i="39"/>
  <c r="E23" i="39"/>
  <c r="I38"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7" authorId="0" shapeId="0" xr:uid="{00D07B14-89BD-4499-A744-3E5C1E8861D7}">
      <text>
        <r>
          <rPr>
            <b/>
            <sz val="11"/>
            <color indexed="81"/>
            <rFont val="MS P ゴシック"/>
            <family val="3"/>
            <charset val="128"/>
          </rPr>
          <t>以下、オレンジのセルは補助上限台数の制限を受けます。白抜きとなる「インカム」と「バックオフィス」は制限を受けません。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7" authorId="0" shapeId="0" xr:uid="{31A02DAB-8573-4D84-AED6-12353562D280}">
      <text>
        <r>
          <rPr>
            <b/>
            <sz val="11"/>
            <color indexed="81"/>
            <rFont val="MS P ゴシック"/>
            <family val="3"/>
            <charset val="128"/>
          </rPr>
          <t>以下、オレンジのセルは補助上限台数の制限を受けます。白抜きとなる「インカム」と「バックオフィス」は制限を受けません。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7" authorId="0" shapeId="0" xr:uid="{24EDCA2B-40ED-4238-8D9F-96FCE3C36C55}">
      <text>
        <r>
          <rPr>
            <b/>
            <sz val="11"/>
            <color indexed="81"/>
            <rFont val="MS P ゴシック"/>
            <family val="3"/>
            <charset val="128"/>
          </rPr>
          <t>以下、オレンジのセルは補助上限台数の制限を受けます。白抜きとなる「インカム」と「バックオフィス」は制限を受けません。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7" authorId="0" shapeId="0" xr:uid="{4795254B-39FE-4AAD-825A-BE56977F0CF4}">
      <text>
        <r>
          <rPr>
            <b/>
            <sz val="11"/>
            <color indexed="81"/>
            <rFont val="MS P ゴシック"/>
            <family val="3"/>
            <charset val="128"/>
          </rPr>
          <t>以下、オレンジのセルは補助上限台数の制限を受けます。白抜きとなる「インカム」と「バックオフィス」は制限を受けません。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7" authorId="0" shapeId="0" xr:uid="{367B5DF3-6E68-4461-B43F-3D69DB82047A}">
      <text>
        <r>
          <rPr>
            <b/>
            <sz val="11"/>
            <color indexed="81"/>
            <rFont val="MS P ゴシック"/>
            <family val="3"/>
            <charset val="128"/>
          </rPr>
          <t>以下、オレンジのセルは補助上限台数の制限を受けます。白抜きとなる「インカム」と「バックオフィス」は制限を受けません。</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7" authorId="0" shapeId="0" xr:uid="{9EA0AD6D-D798-4F00-A4B5-C6DF223E7773}">
      <text>
        <r>
          <rPr>
            <b/>
            <sz val="11"/>
            <color indexed="81"/>
            <rFont val="MS P ゴシック"/>
            <family val="3"/>
            <charset val="128"/>
          </rPr>
          <t>以下、オレンジのセルは補助上限台数の制限を受けます。白抜きとなる「インカム」と「バックオフィス」は制限を受けません。</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7" authorId="0" shapeId="0" xr:uid="{B640820F-A8B5-48BE-9D2A-28954DA35A16}">
      <text>
        <r>
          <rPr>
            <b/>
            <sz val="11"/>
            <color indexed="81"/>
            <rFont val="MS P ゴシック"/>
            <family val="3"/>
            <charset val="128"/>
          </rPr>
          <t>以下、オレンジのセルは補助上限台数の制限を受けます。白抜きとなる「インカム」と「バックオフィス」は制限を受けません。</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7" authorId="0" shapeId="0" xr:uid="{C303FC93-7A57-43EA-BAD9-D0C79E20F234}">
      <text>
        <r>
          <rPr>
            <b/>
            <sz val="11"/>
            <color indexed="81"/>
            <rFont val="MS P ゴシック"/>
            <family val="3"/>
            <charset val="128"/>
          </rPr>
          <t>以下、オレンジのセルは補助上限台数の制限を受けます。白抜きとなる「インカム」と「バックオフィス」は制限を受けません。</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7" authorId="0" shapeId="0" xr:uid="{3CE98548-39E0-4A0C-90F5-73B67CF616DD}">
      <text>
        <r>
          <rPr>
            <b/>
            <sz val="11"/>
            <color indexed="81"/>
            <rFont val="MS P ゴシック"/>
            <family val="3"/>
            <charset val="128"/>
          </rPr>
          <t>以下、オレンジのセルは補助上限台数の制限を受けます。白抜きとなる「インカム」と「バックオフィス」は制限を受けません。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<sst xmlns="http://schemas.openxmlformats.org/spreadsheetml/2006/main" count="1893" uniqueCount="224">
  <si>
    <t>介護ソフト</t>
    <rPh sb="0" eb="2">
      <t>カイゴ</t>
    </rPh>
    <phoneticPr fontId="2"/>
  </si>
  <si>
    <t>介護業務支援（介護ソフトを除く）</t>
    <rPh sb="7" eb="9">
      <t>カイゴ</t>
    </rPh>
    <rPh sb="13" eb="14">
      <t>ノゾ</t>
    </rPh>
    <phoneticPr fontId="2"/>
  </si>
  <si>
    <t>移乗や移動を支援する機器であり重点分野に該当しない機器（床走行式リフト等）</t>
    <phoneticPr fontId="2"/>
  </si>
  <si>
    <t>介護施設等における調理支援などの職員の負担を軽減する機器（一括で調理支援を行う機器、加熱・冷蔵機能等を備えた配膳車や配膳ロボット等）</t>
    <phoneticPr fontId="2"/>
  </si>
  <si>
    <t>生産性向上に資する福祉用具（例えば訪問介護事業所で使用するスライディングボード等）</t>
    <phoneticPr fontId="2"/>
  </si>
  <si>
    <t>バックオフィスソフト（電子サインシステム、給与、勤怠管理等）</t>
    <phoneticPr fontId="2"/>
  </si>
  <si>
    <t xml:space="preserve">バイタル測定が可能なウェアラブル端末 </t>
    <phoneticPr fontId="2"/>
  </si>
  <si>
    <t>上記以外の機器</t>
    <rPh sb="0" eb="2">
      <t>ジョウキ</t>
    </rPh>
    <rPh sb="2" eb="4">
      <t>イガイ</t>
    </rPh>
    <rPh sb="5" eb="7">
      <t>キキ</t>
    </rPh>
    <phoneticPr fontId="2"/>
  </si>
  <si>
    <t>合計</t>
    <rPh sb="0" eb="2">
      <t>ゴウケイ</t>
    </rPh>
    <phoneticPr fontId="2"/>
  </si>
  <si>
    <t>機能訓練支援</t>
  </si>
  <si>
    <t>食事・栄養管理支援</t>
  </si>
  <si>
    <t>認知症生活支援・認知症ケア支援</t>
  </si>
  <si>
    <t>職員数に応じて必要なライセンス数が変動しないもの</t>
    <phoneticPr fontId="2"/>
  </si>
  <si>
    <t>職員数に応じて必要なライセンス数が変動するもの</t>
    <phoneticPr fontId="2"/>
  </si>
  <si>
    <t>入浴支援</t>
    <rPh sb="0" eb="2">
      <t>ニュウヨク</t>
    </rPh>
    <rPh sb="2" eb="4">
      <t>シエン</t>
    </rPh>
    <phoneticPr fontId="2"/>
  </si>
  <si>
    <t>補助額</t>
    <rPh sb="0" eb="3">
      <t>ホジョガク</t>
    </rPh>
    <phoneticPr fontId="2"/>
  </si>
  <si>
    <t>（２）介護テクノロジーのパッケージ型導入支援</t>
    <rPh sb="3" eb="5">
      <t>カイゴ</t>
    </rPh>
    <rPh sb="17" eb="18">
      <t>ガタ</t>
    </rPh>
    <rPh sb="18" eb="20">
      <t>ドウニュウ</t>
    </rPh>
    <rPh sb="20" eb="22">
      <t>シエン</t>
    </rPh>
    <phoneticPr fontId="2"/>
  </si>
  <si>
    <t>（円）</t>
    <rPh sb="1" eb="2">
      <t>エン</t>
    </rPh>
    <phoneticPr fontId="2"/>
  </si>
  <si>
    <t>移乗支援（装着、非装着）</t>
    <rPh sb="8" eb="9">
      <t>ヒ</t>
    </rPh>
    <rPh sb="9" eb="11">
      <t>ソウチャク</t>
    </rPh>
    <phoneticPr fontId="2"/>
  </si>
  <si>
    <t>移動支援（屋外、屋内、装着）</t>
    <rPh sb="8" eb="10">
      <t>オクナイ</t>
    </rPh>
    <rPh sb="11" eb="13">
      <t>ソウチャク</t>
    </rPh>
    <phoneticPr fontId="2"/>
  </si>
  <si>
    <t>排泄支援（排泄予測・検知、排泄物処理、動作支援）</t>
    <rPh sb="13" eb="18">
      <t>ハイセツブツショリ</t>
    </rPh>
    <rPh sb="19" eb="23">
      <t>ドウサシエン</t>
    </rPh>
    <phoneticPr fontId="2"/>
  </si>
  <si>
    <t>１名以上10名以下</t>
    <rPh sb="1" eb="2">
      <t>メイ</t>
    </rPh>
    <rPh sb="2" eb="4">
      <t>イジョウ</t>
    </rPh>
    <rPh sb="6" eb="7">
      <t>メイ</t>
    </rPh>
    <rPh sb="7" eb="9">
      <t>イカ</t>
    </rPh>
    <phoneticPr fontId="2"/>
  </si>
  <si>
    <t>11名以上20名以下</t>
    <rPh sb="2" eb="3">
      <t>メイ</t>
    </rPh>
    <rPh sb="3" eb="5">
      <t>イジョウ</t>
    </rPh>
    <rPh sb="7" eb="8">
      <t>メイ</t>
    </rPh>
    <rPh sb="8" eb="10">
      <t>イカ</t>
    </rPh>
    <phoneticPr fontId="2"/>
  </si>
  <si>
    <t>21名以上30名以下</t>
    <rPh sb="2" eb="3">
      <t>メイ</t>
    </rPh>
    <rPh sb="3" eb="5">
      <t>イジョウ</t>
    </rPh>
    <rPh sb="7" eb="8">
      <t>メイ</t>
    </rPh>
    <rPh sb="8" eb="10">
      <t>イカ</t>
    </rPh>
    <phoneticPr fontId="2"/>
  </si>
  <si>
    <t>31名以上</t>
    <rPh sb="2" eb="3">
      <t>メイ</t>
    </rPh>
    <rPh sb="3" eb="5">
      <t>イジョウ</t>
    </rPh>
    <phoneticPr fontId="2"/>
  </si>
  <si>
    <t>ＰＣ</t>
    <phoneticPr fontId="2"/>
  </si>
  <si>
    <t>タブレット</t>
    <phoneticPr fontId="2"/>
  </si>
  <si>
    <t>スマートフォン</t>
    <phoneticPr fontId="2"/>
  </si>
  <si>
    <t>補助の対象となる導入経費</t>
    <rPh sb="0" eb="2">
      <t>ホジョ</t>
    </rPh>
    <rPh sb="3" eb="5">
      <t>タイショウ</t>
    </rPh>
    <rPh sb="8" eb="10">
      <t>ドウニュウ</t>
    </rPh>
    <rPh sb="10" eb="12">
      <t>ケイヒ</t>
    </rPh>
    <phoneticPr fontId="2"/>
  </si>
  <si>
    <t>※本様式に入力する前にまずご確認ください。</t>
    <rPh sb="1" eb="4">
      <t>ホンヨウシキ</t>
    </rPh>
    <rPh sb="5" eb="7">
      <t>ニュウリョク</t>
    </rPh>
    <rPh sb="9" eb="10">
      <t>マエ</t>
    </rPh>
    <rPh sb="14" eb="16">
      <t>カクニン</t>
    </rPh>
    <phoneticPr fontId="2"/>
  </si>
  <si>
    <t>はい</t>
    <phoneticPr fontId="2"/>
  </si>
  <si>
    <t>いいえ</t>
    <phoneticPr fontId="2"/>
  </si>
  <si>
    <t>導入する台数</t>
    <rPh sb="0" eb="2">
      <t>ドウニュウ</t>
    </rPh>
    <rPh sb="4" eb="6">
      <t>ダイスウ</t>
    </rPh>
    <phoneticPr fontId="2"/>
  </si>
  <si>
    <t>見積書の添付</t>
    <rPh sb="0" eb="3">
      <t>ミツモリショ</t>
    </rPh>
    <rPh sb="4" eb="6">
      <t>テンプ</t>
    </rPh>
    <phoneticPr fontId="2"/>
  </si>
  <si>
    <t>〇</t>
    <phoneticPr fontId="2"/>
  </si>
  <si>
    <t>（導入する場合は選択）</t>
  </si>
  <si>
    <t>（導入する場合は選択）</t>
    <rPh sb="1" eb="3">
      <t>ドウニュウ</t>
    </rPh>
    <rPh sb="5" eb="7">
      <t>バアイ</t>
    </rPh>
    <rPh sb="8" eb="10">
      <t>センタク</t>
    </rPh>
    <phoneticPr fontId="2"/>
  </si>
  <si>
    <t>テクノロジーの導入に付帯して導入する場合、
対象経費を入力する。※対象外経費を除くこと</t>
    <rPh sb="7" eb="9">
      <t>ドウニュウ</t>
    </rPh>
    <rPh sb="10" eb="12">
      <t>フタイ</t>
    </rPh>
    <rPh sb="14" eb="16">
      <t>ドウニュウ</t>
    </rPh>
    <rPh sb="18" eb="20">
      <t>バアイ</t>
    </rPh>
    <rPh sb="22" eb="26">
      <t>タイショウケイヒ</t>
    </rPh>
    <rPh sb="27" eb="29">
      <t>ニュウリョク</t>
    </rPh>
    <rPh sb="33" eb="36">
      <t>タイショウガイ</t>
    </rPh>
    <rPh sb="36" eb="38">
      <t>ケイヒ</t>
    </rPh>
    <rPh sb="39" eb="40">
      <t>ノゾ</t>
    </rPh>
    <phoneticPr fontId="2"/>
  </si>
  <si>
    <t>対象経費に
補助率を乗じた額</t>
    <rPh sb="0" eb="4">
      <t>タイショウケイヒ</t>
    </rPh>
    <rPh sb="6" eb="9">
      <t>ホジョリツ</t>
    </rPh>
    <rPh sb="10" eb="11">
      <t>ジョウ</t>
    </rPh>
    <rPh sb="13" eb="14">
      <t>ガク</t>
    </rPh>
    <phoneticPr fontId="2"/>
  </si>
  <si>
    <t>導入するテクノロジーの種類</t>
    <rPh sb="0" eb="2">
      <t>ドウニュウ</t>
    </rPh>
    <rPh sb="11" eb="13">
      <t>シュルイ</t>
    </rPh>
    <phoneticPr fontId="2"/>
  </si>
  <si>
    <t>付帯するテクノロジー</t>
    <rPh sb="0" eb="2">
      <t>フタイ</t>
    </rPh>
    <phoneticPr fontId="2"/>
  </si>
  <si>
    <t>（端末の種類をプルダウンから選択）</t>
  </si>
  <si>
    <t>（端末の種類をプルダウンから選択）</t>
    <rPh sb="1" eb="3">
      <t>タンマツ</t>
    </rPh>
    <rPh sb="4" eb="6">
      <t>シュルイ</t>
    </rPh>
    <rPh sb="14" eb="16">
      <t>センタク</t>
    </rPh>
    <phoneticPr fontId="2"/>
  </si>
  <si>
    <t>（プルダウンから選択）</t>
    <rPh sb="8" eb="10">
      <t>センタク</t>
    </rPh>
    <phoneticPr fontId="2"/>
  </si>
  <si>
    <t>（職員数をプルダウンから選択）</t>
    <rPh sb="12" eb="14">
      <t>センタク</t>
    </rPh>
    <phoneticPr fontId="2"/>
  </si>
  <si>
    <t>（どのテクノロジーに付帯するかをプルダウンから選択）</t>
  </si>
  <si>
    <t>（どのテクノロジーに付帯するかをプルダウンから選択）</t>
    <rPh sb="10" eb="12">
      <t>フタイ</t>
    </rPh>
    <rPh sb="23" eb="25">
      <t>センタク</t>
    </rPh>
    <phoneticPr fontId="2"/>
  </si>
  <si>
    <t>（契約方法をプルダウンから選択）</t>
    <rPh sb="1" eb="3">
      <t>ケイヤク</t>
    </rPh>
    <rPh sb="3" eb="5">
      <t>ホウホウ</t>
    </rPh>
    <rPh sb="13" eb="15">
      <t>センタク</t>
    </rPh>
    <phoneticPr fontId="2"/>
  </si>
  <si>
    <t>支援者名</t>
    <rPh sb="0" eb="2">
      <t>シエン</t>
    </rPh>
    <rPh sb="2" eb="3">
      <t>シャ</t>
    </rPh>
    <rPh sb="3" eb="4">
      <t>メイ</t>
    </rPh>
    <phoneticPr fontId="2"/>
  </si>
  <si>
    <t>支援にかかる経緯合計（税抜）
※対象外経費を除くこと</t>
    <rPh sb="0" eb="2">
      <t>シエン</t>
    </rPh>
    <rPh sb="6" eb="8">
      <t>ケイイ</t>
    </rPh>
    <rPh sb="8" eb="10">
      <t>ゴウケイ</t>
    </rPh>
    <rPh sb="11" eb="13">
      <t>ゼイヌキ</t>
    </rPh>
    <rPh sb="16" eb="19">
      <t>タイショウガイ</t>
    </rPh>
    <rPh sb="19" eb="21">
      <t>ケイヒ</t>
    </rPh>
    <rPh sb="22" eb="23">
      <t>ノゾ</t>
    </rPh>
    <phoneticPr fontId="2"/>
  </si>
  <si>
    <t>（３）導入支援と一体的に行う業務改善支援</t>
    <rPh sb="3" eb="7">
      <t>ドウニュウシエン</t>
    </rPh>
    <rPh sb="8" eb="11">
      <t>イッタイテキ</t>
    </rPh>
    <rPh sb="12" eb="13">
      <t>オコナ</t>
    </rPh>
    <rPh sb="14" eb="16">
      <t>ギョウム</t>
    </rPh>
    <rPh sb="16" eb="18">
      <t>カイゼン</t>
    </rPh>
    <rPh sb="18" eb="20">
      <t>シエン</t>
    </rPh>
    <phoneticPr fontId="2"/>
  </si>
  <si>
    <t>（業務改善支援の内容をプルダウンから選択）</t>
    <rPh sb="1" eb="3">
      <t>ギョウム</t>
    </rPh>
    <rPh sb="3" eb="5">
      <t>カイゼン</t>
    </rPh>
    <rPh sb="5" eb="7">
      <t>シエン</t>
    </rPh>
    <rPh sb="8" eb="10">
      <t>ナイヨウ</t>
    </rPh>
    <rPh sb="18" eb="20">
      <t>センタク</t>
    </rPh>
    <phoneticPr fontId="2"/>
  </si>
  <si>
    <t>①事前評価（課題抽出）</t>
  </si>
  <si>
    <t>②業務改善に係る助言・指導等</t>
    <phoneticPr fontId="2"/>
  </si>
  <si>
    <t>③事後評価（導入後の定着支援を含む）</t>
    <phoneticPr fontId="2"/>
  </si>
  <si>
    <t>業務改善支援の内容</t>
    <rPh sb="0" eb="2">
      <t>ギョウム</t>
    </rPh>
    <rPh sb="2" eb="4">
      <t>カイゼン</t>
    </rPh>
    <rPh sb="4" eb="6">
      <t>シエン</t>
    </rPh>
    <rPh sb="7" eb="9">
      <t>ナイヨウ</t>
    </rPh>
    <phoneticPr fontId="2"/>
  </si>
  <si>
    <t>いいえ</t>
  </si>
  <si>
    <t>ＰＣ</t>
  </si>
  <si>
    <t>タブレット</t>
  </si>
  <si>
    <t>職員数に応じて必要なライセンス数が変動するもの</t>
  </si>
  <si>
    <t>導入パターン</t>
    <rPh sb="0" eb="2">
      <t>ドウニュウ</t>
    </rPh>
    <phoneticPr fontId="2"/>
  </si>
  <si>
    <t xml:space="preserve"> ①事前評価（課題抽出）</t>
    <phoneticPr fontId="2"/>
  </si>
  <si>
    <t xml:space="preserve"> ②業務改善に係る助言・指導等</t>
    <phoneticPr fontId="2"/>
  </si>
  <si>
    <t xml:space="preserve"> ③事後評価（導入後の定着支援を含む）</t>
    <phoneticPr fontId="2"/>
  </si>
  <si>
    <t>上限額</t>
    <phoneticPr fontId="2"/>
  </si>
  <si>
    <t>　　　　　介護テクノロジー補助金の申請にあたり入力が必要となる補助所要額計算書の記載例です。</t>
    <rPh sb="23" eb="25">
      <t>ニュウリョク</t>
    </rPh>
    <rPh sb="31" eb="35">
      <t>ホジョショヨウ</t>
    </rPh>
    <rPh sb="35" eb="36">
      <t>ガク</t>
    </rPh>
    <rPh sb="36" eb="39">
      <t>ケイサンショ</t>
    </rPh>
    <rPh sb="40" eb="42">
      <t>キサイ</t>
    </rPh>
    <phoneticPr fontId="2"/>
  </si>
  <si>
    <t>事業所名</t>
    <rPh sb="0" eb="3">
      <t>ジギョウショ</t>
    </rPh>
    <rPh sb="3" eb="4">
      <t>メイ</t>
    </rPh>
    <phoneticPr fontId="2"/>
  </si>
  <si>
    <t>サービス種別</t>
    <rPh sb="4" eb="6">
      <t>シュベツ</t>
    </rPh>
    <phoneticPr fontId="2"/>
  </si>
  <si>
    <t>見守り・コミュニケーション（見守り機器（施設、在宅））</t>
    <rPh sb="14" eb="16">
      <t>ミマモ</t>
    </rPh>
    <rPh sb="17" eb="19">
      <t>キキ</t>
    </rPh>
    <rPh sb="23" eb="25">
      <t>ザイタク</t>
    </rPh>
    <phoneticPr fontId="2"/>
  </si>
  <si>
    <t>見守り・コミュニケーション（コミュニケーションロボット）</t>
    <phoneticPr fontId="2"/>
  </si>
  <si>
    <t>入力不要</t>
    <rPh sb="0" eb="2">
      <t>ニュウリョク</t>
    </rPh>
    <rPh sb="2" eb="4">
      <t>フヨウ</t>
    </rPh>
    <phoneticPr fontId="2"/>
  </si>
  <si>
    <r>
      <t>職員間の情報共有や職員の移動負担の軽減など効果的・効率的なコミュニケーションを図るための機器（</t>
    </r>
    <r>
      <rPr>
        <b/>
        <sz val="12"/>
        <color theme="1"/>
        <rFont val="Meiryo UI"/>
        <family val="3"/>
        <charset val="128"/>
      </rPr>
      <t>インカム等</t>
    </r>
    <r>
      <rPr>
        <sz val="12"/>
        <color theme="1"/>
        <rFont val="Meiryo UI"/>
        <family val="3"/>
        <charset val="128"/>
      </rPr>
      <t>）</t>
    </r>
    <phoneticPr fontId="2"/>
  </si>
  <si>
    <t>入力不要</t>
    <rPh sb="0" eb="4">
      <t>ニュウリョクフヨウ</t>
    </rPh>
    <phoneticPr fontId="2"/>
  </si>
  <si>
    <t>導入に係る経費合計（税抜）
※対象外経費を除くこと</t>
    <rPh sb="0" eb="2">
      <t>ドウニュウ</t>
    </rPh>
    <rPh sb="3" eb="4">
      <t>カカ</t>
    </rPh>
    <rPh sb="5" eb="7">
      <t>ケイヒ</t>
    </rPh>
    <rPh sb="7" eb="9">
      <t>ゴウケイ</t>
    </rPh>
    <rPh sb="10" eb="12">
      <t>ゼイヌ</t>
    </rPh>
    <rPh sb="15" eb="20">
      <t>タイショウガイケイヒ</t>
    </rPh>
    <rPh sb="21" eb="22">
      <t>ノゾ</t>
    </rPh>
    <phoneticPr fontId="2"/>
  </si>
  <si>
    <t>Wi-Fi環境整備など、重点分野に該当する介護テクノロジーに付帯して必要な経費（税抜）</t>
    <rPh sb="5" eb="7">
      <t>カンキョウ</t>
    </rPh>
    <rPh sb="7" eb="9">
      <t>セイビ</t>
    </rPh>
    <rPh sb="12" eb="14">
      <t>ジュウテン</t>
    </rPh>
    <rPh sb="14" eb="16">
      <t>ブンヤ</t>
    </rPh>
    <rPh sb="17" eb="19">
      <t>ガイトウ</t>
    </rPh>
    <rPh sb="21" eb="23">
      <t>カイゴ</t>
    </rPh>
    <rPh sb="30" eb="32">
      <t>フタイ</t>
    </rPh>
    <rPh sb="34" eb="36">
      <t>ヒツヨウ</t>
    </rPh>
    <rPh sb="37" eb="39">
      <t>ケイヒ</t>
    </rPh>
    <rPh sb="40" eb="42">
      <t>ゼイヌ</t>
    </rPh>
    <phoneticPr fontId="2"/>
  </si>
  <si>
    <t>PC、タブレット等端末の導入に要する経費（税抜）</t>
    <rPh sb="12" eb="14">
      <t>ドウニュウ</t>
    </rPh>
    <rPh sb="15" eb="16">
      <t>ヨウ</t>
    </rPh>
    <rPh sb="18" eb="20">
      <t>ケイヒ</t>
    </rPh>
    <rPh sb="21" eb="23">
      <t>ゼイヌ</t>
    </rPh>
    <phoneticPr fontId="2"/>
  </si>
  <si>
    <t>（ケアプランデータ連携システムで５事業所以上とデータ連携する場合のみ選択）</t>
    <rPh sb="17" eb="20">
      <t>ジギョウショ</t>
    </rPh>
    <rPh sb="20" eb="22">
      <t>イジョウ</t>
    </rPh>
    <rPh sb="26" eb="28">
      <t>レンケイ</t>
    </rPh>
    <rPh sb="30" eb="32">
      <t>バアイ</t>
    </rPh>
    <rPh sb="34" eb="36">
      <t>センタク</t>
    </rPh>
    <phoneticPr fontId="2"/>
  </si>
  <si>
    <t>対象外</t>
    <rPh sb="0" eb="3">
      <t>タイショウガイ</t>
    </rPh>
    <phoneticPr fontId="2"/>
  </si>
  <si>
    <t>介護業務支援（介護ソフト含む）</t>
    <rPh sb="0" eb="6">
      <t>カイゴギョウムシエン</t>
    </rPh>
    <rPh sb="7" eb="9">
      <t>カイゴ</t>
    </rPh>
    <rPh sb="12" eb="13">
      <t>フク</t>
    </rPh>
    <phoneticPr fontId="2"/>
  </si>
  <si>
    <t>（介護業務支援と連動するテクノロジーをプルダウンから選択）</t>
    <rPh sb="1" eb="7">
      <t>カイゴギョウムシエン</t>
    </rPh>
    <rPh sb="8" eb="10">
      <t>レンドウ</t>
    </rPh>
    <rPh sb="26" eb="28">
      <t>センタク</t>
    </rPh>
    <phoneticPr fontId="2"/>
  </si>
  <si>
    <t>（(１)(２)(３)の合計額）</t>
    <phoneticPr fontId="2"/>
  </si>
  <si>
    <r>
      <t>「Wi-Fi環境整備など</t>
    </r>
    <r>
      <rPr>
        <sz val="20"/>
        <color rgb="FFFF0000"/>
        <rFont val="Meiryo UI"/>
        <family val="3"/>
        <charset val="128"/>
      </rPr>
      <t>、重点分野に該当する介護テクノロジー</t>
    </r>
    <r>
      <rPr>
        <sz val="20"/>
        <color theme="1"/>
        <rFont val="Meiryo UI"/>
        <family val="3"/>
        <charset val="128"/>
      </rPr>
      <t>に付帯して必要となる経費」の計算表</t>
    </r>
    <rPh sb="13" eb="17">
      <t>ジュウテンブンヤ</t>
    </rPh>
    <rPh sb="18" eb="20">
      <t>ガイトウ</t>
    </rPh>
    <rPh sb="22" eb="24">
      <t>カイゴ</t>
    </rPh>
    <rPh sb="31" eb="33">
      <t>フタイ</t>
    </rPh>
    <rPh sb="35" eb="37">
      <t>ヒツヨウ</t>
    </rPh>
    <rPh sb="40" eb="42">
      <t>ケイヒ</t>
    </rPh>
    <rPh sb="44" eb="46">
      <t>ケイサン</t>
    </rPh>
    <rPh sb="46" eb="47">
      <t>ヒョウ</t>
    </rPh>
    <phoneticPr fontId="2"/>
  </si>
  <si>
    <t>付帯経費の例：
機器の導⼊に付帯して必要となる配送料、Wi-Fi環境整備（設置費、設置に必要な工事費（修繕費は除く）、設定費、機器説明費、保守経費等（クラウドサービス、保守・サポート費、セキュリティ対策費））。</t>
    <rPh sb="0" eb="2">
      <t>フタイ</t>
    </rPh>
    <rPh sb="2" eb="4">
      <t>ケイヒ</t>
    </rPh>
    <rPh sb="5" eb="6">
      <t>レイ</t>
    </rPh>
    <rPh sb="23" eb="26">
      <t>ハイソウリョウ</t>
    </rPh>
    <phoneticPr fontId="2"/>
  </si>
  <si>
    <r>
      <t>パッケージ導入支援において本計算表を使用する場合、付帯するテクノロジー欄は「</t>
    </r>
    <r>
      <rPr>
        <sz val="11"/>
        <color rgb="FFFF0000"/>
        <rFont val="Meiryo UI"/>
        <family val="3"/>
        <charset val="128"/>
      </rPr>
      <t>パッケージ型導入支援</t>
    </r>
    <r>
      <rPr>
        <sz val="11"/>
        <color theme="1"/>
        <rFont val="Meiryo UI"/>
        <family val="3"/>
        <charset val="128"/>
      </rPr>
      <t>」を選択してください。</t>
    </r>
    <rPh sb="25" eb="27">
      <t>フタイ</t>
    </rPh>
    <rPh sb="35" eb="36">
      <t>ラン</t>
    </rPh>
    <phoneticPr fontId="2"/>
  </si>
  <si>
    <t>製品名等</t>
    <rPh sb="0" eb="3">
      <t>セイヒンメイ</t>
    </rPh>
    <rPh sb="3" eb="4">
      <t>トウ</t>
    </rPh>
    <phoneticPr fontId="2"/>
  </si>
  <si>
    <t>必要な経費
（税抜）※対象外経費を除く</t>
    <rPh sb="0" eb="2">
      <t>ヒツヨウ</t>
    </rPh>
    <rPh sb="3" eb="5">
      <t>ケイヒ</t>
    </rPh>
    <rPh sb="7" eb="9">
      <t>ゼイヌキ</t>
    </rPh>
    <rPh sb="11" eb="14">
      <t>タイショウガイ</t>
    </rPh>
    <rPh sb="14" eb="16">
      <t>ケイヒ</t>
    </rPh>
    <rPh sb="17" eb="18">
      <t>ノゾ</t>
    </rPh>
    <phoneticPr fontId="2"/>
  </si>
  <si>
    <r>
      <t>「PC、タブレット等</t>
    </r>
    <r>
      <rPr>
        <sz val="20"/>
        <color rgb="FFFF0000"/>
        <rFont val="Meiryo UI"/>
        <family val="3"/>
        <charset val="128"/>
      </rPr>
      <t>端末</t>
    </r>
    <r>
      <rPr>
        <sz val="20"/>
        <color theme="1"/>
        <rFont val="Meiryo UI"/>
        <family val="3"/>
        <charset val="128"/>
      </rPr>
      <t>の導入に要する経費」の計算表</t>
    </r>
    <rPh sb="23" eb="25">
      <t>ケイサン</t>
    </rPh>
    <rPh sb="25" eb="26">
      <t>ヒョウ</t>
    </rPh>
    <phoneticPr fontId="2"/>
  </si>
  <si>
    <r>
      <t>パッケージ導入支援において本計算表を使用する場合、付帯するテクノロジー欄は「</t>
    </r>
    <r>
      <rPr>
        <sz val="11"/>
        <color rgb="FFFF0000"/>
        <rFont val="Meiryo UI"/>
        <family val="3"/>
        <charset val="128"/>
      </rPr>
      <t>パッケージ型導入支援</t>
    </r>
    <r>
      <rPr>
        <sz val="11"/>
        <color theme="1"/>
        <rFont val="Meiryo UI"/>
        <family val="3"/>
        <charset val="128"/>
      </rPr>
      <t>」を選択してください。</t>
    </r>
    <rPh sb="35" eb="36">
      <t>ラン</t>
    </rPh>
    <phoneticPr fontId="2"/>
  </si>
  <si>
    <t>導入する端末</t>
    <rPh sb="0" eb="2">
      <t>ドウニュウ</t>
    </rPh>
    <rPh sb="4" eb="6">
      <t>タンマツ</t>
    </rPh>
    <phoneticPr fontId="2"/>
  </si>
  <si>
    <t>製品名（製品ごとに入力）</t>
    <rPh sb="0" eb="3">
      <t>セイヒンメイ</t>
    </rPh>
    <rPh sb="4" eb="6">
      <t>セイヒン</t>
    </rPh>
    <rPh sb="9" eb="11">
      <t>ニュウリョク</t>
    </rPh>
    <phoneticPr fontId="2"/>
  </si>
  <si>
    <t>端末を導入する台数</t>
    <rPh sb="0" eb="2">
      <t>タンマツ</t>
    </rPh>
    <rPh sb="3" eb="5">
      <t>ドウニュウ</t>
    </rPh>
    <rPh sb="7" eb="9">
      <t>ダイスウ</t>
    </rPh>
    <phoneticPr fontId="2"/>
  </si>
  <si>
    <t>端末の単価（税抜）
※対象外経費を除く</t>
    <rPh sb="0" eb="2">
      <t>タンマツ</t>
    </rPh>
    <rPh sb="3" eb="5">
      <t>タンカ</t>
    </rPh>
    <phoneticPr fontId="2"/>
  </si>
  <si>
    <t>端末の単価（税抜）の上限額</t>
    <rPh sb="0" eb="2">
      <t>タンマツ</t>
    </rPh>
    <rPh sb="3" eb="5">
      <t>タンカ</t>
    </rPh>
    <rPh sb="6" eb="8">
      <t>ゼイヌ</t>
    </rPh>
    <rPh sb="10" eb="12">
      <t>ジョウゲン</t>
    </rPh>
    <rPh sb="12" eb="13">
      <t>ガク</t>
    </rPh>
    <phoneticPr fontId="2"/>
  </si>
  <si>
    <t>（どのテクノロジーに付帯するかをプルダウンから選択）</t>
    <phoneticPr fontId="2"/>
  </si>
  <si>
    <t>介護業務支援</t>
    <phoneticPr fontId="2"/>
  </si>
  <si>
    <t>5事業所以上と連携する</t>
    <rPh sb="1" eb="4">
      <t>ジギョウショ</t>
    </rPh>
    <rPh sb="4" eb="6">
      <t>イジョウ</t>
    </rPh>
    <rPh sb="7" eb="9">
      <t>レンケイ</t>
    </rPh>
    <phoneticPr fontId="2"/>
  </si>
  <si>
    <t>介護老人福祉施設</t>
  </si>
  <si>
    <t>介護老人保健施設</t>
  </si>
  <si>
    <t>介護医療院</t>
  </si>
  <si>
    <t>特定施設入居者生活介護</t>
  </si>
  <si>
    <t>地域密着型特定施設入居者生活介護</t>
  </si>
  <si>
    <t>見守り・コミュニケーション（見守り（施設、在宅））</t>
    <rPh sb="21" eb="23">
      <t>ザイタク</t>
    </rPh>
    <phoneticPr fontId="2"/>
  </si>
  <si>
    <t>見守り・コミュニケーション（コミュニケーションロボット）</t>
  </si>
  <si>
    <t>認知症対応型共同生活介護</t>
  </si>
  <si>
    <t>複合型サービス（看護小規模多機能型居宅介護）</t>
  </si>
  <si>
    <t>養護老人ホーム</t>
  </si>
  <si>
    <t>軽費老人ホーム</t>
  </si>
  <si>
    <t>訪問介護</t>
  </si>
  <si>
    <t>訪問入浴介護</t>
  </si>
  <si>
    <t>パッケージ型導入支援</t>
    <rPh sb="5" eb="10">
      <t>ガタドウニュウシエン</t>
    </rPh>
    <phoneticPr fontId="2"/>
  </si>
  <si>
    <t>訪問看護</t>
  </si>
  <si>
    <t>訪問リハビリテーション</t>
  </si>
  <si>
    <t>通所介護</t>
  </si>
  <si>
    <t>通所リハビリテーション</t>
  </si>
  <si>
    <t>福祉用具貸与・販売</t>
  </si>
  <si>
    <t>短期入所生活介護</t>
  </si>
  <si>
    <t>居宅療養管理指導</t>
  </si>
  <si>
    <t>夜間対応型訪問介護</t>
  </si>
  <si>
    <t>認知症対応型通所介護</t>
  </si>
  <si>
    <t>小規模多機能型居宅介護</t>
  </si>
  <si>
    <t>定期巡回・随時対応型訪問介護看護</t>
  </si>
  <si>
    <t>地域密着型通所介護</t>
  </si>
  <si>
    <t>居宅介護支援</t>
  </si>
  <si>
    <t>短期入所療養介護</t>
  </si>
  <si>
    <t>地域密着型介護老人福祉施設</t>
  </si>
  <si>
    <t>看護小規模多機能型居宅介護</t>
  </si>
  <si>
    <t>特定施設入居者生活介護（短期利用）</t>
  </si>
  <si>
    <t>地域密着型特定施設入居者生活介護（短期利用）</t>
  </si>
  <si>
    <t>認知症対応型共同生活介護（短期利用）</t>
  </si>
  <si>
    <t>介護予防特定施設入居者生活介護</t>
  </si>
  <si>
    <t>介護予防認知症対応型共同生活介護</t>
  </si>
  <si>
    <t>介護予防訪問入浴介護</t>
  </si>
  <si>
    <t>介護予防訪問看護</t>
  </si>
  <si>
    <t>介護予防訪問リハビリテーション</t>
  </si>
  <si>
    <t>介護予防通所リハビリテーション</t>
  </si>
  <si>
    <t>介護予防福祉用具貸与・販売</t>
  </si>
  <si>
    <t>介護予防短期入所生活介護</t>
  </si>
  <si>
    <t>介護予防短期入所療養介護</t>
    <phoneticPr fontId="2"/>
  </si>
  <si>
    <t>介護予防居宅療養管理指導</t>
  </si>
  <si>
    <t>介護予防認知症対応型通所介護</t>
  </si>
  <si>
    <t>介護予防小規模多機能型居宅介護</t>
  </si>
  <si>
    <t>介護予防小規模多機能型居宅介護（短期利用）</t>
  </si>
  <si>
    <t>介護予防認知症対応型共同生活介護（短期利用）</t>
  </si>
  <si>
    <t>介護予防支援</t>
  </si>
  <si>
    <t>訪問型サービス（みなし）</t>
  </si>
  <si>
    <t>訪問型サービス（独自）</t>
  </si>
  <si>
    <t>訪問型サービス（独自／定率）</t>
  </si>
  <si>
    <t>訪問型サービス（独自／定額）</t>
  </si>
  <si>
    <t>通所型サービス（みなし）</t>
  </si>
  <si>
    <t>通所型サービス（独自）</t>
  </si>
  <si>
    <t>通所型サービス（独自／定率）</t>
  </si>
  <si>
    <t>通所型サービス（独自／定額）</t>
  </si>
  <si>
    <t>〇</t>
  </si>
  <si>
    <t>○○製品</t>
    <rPh sb="2" eb="4">
      <t>セイヒン</t>
    </rPh>
    <phoneticPr fontId="2"/>
  </si>
  <si>
    <t>○○パソコン</t>
    <phoneticPr fontId="2"/>
  </si>
  <si>
    <t>タブレットA</t>
    <phoneticPr fontId="2"/>
  </si>
  <si>
    <t>ソフトB</t>
    <phoneticPr fontId="2"/>
  </si>
  <si>
    <t>●●Wi-Fi経費一式</t>
    <rPh sb="7" eb="9">
      <t>ケイヒ</t>
    </rPh>
    <rPh sb="9" eb="11">
      <t>イッシキ</t>
    </rPh>
    <phoneticPr fontId="2"/>
  </si>
  <si>
    <t>目次</t>
    <rPh sb="0" eb="2">
      <t>モクジ</t>
    </rPh>
    <phoneticPr fontId="2"/>
  </si>
  <si>
    <t>　　　　　７月22日（火）「令和７年度介護テクノロジー活用支援セミナー」時に</t>
    <rPh sb="11" eb="12">
      <t>カ</t>
    </rPh>
    <rPh sb="36" eb="37">
      <t>ジ</t>
    </rPh>
    <phoneticPr fontId="2"/>
  </si>
  <si>
    <r>
      <t>　　　　補助額計算書の入力方法を説明しており、</t>
    </r>
    <r>
      <rPr>
        <sz val="14"/>
        <color rgb="FFFF0000"/>
        <rFont val="UD デジタル 教科書体 NK-B"/>
        <family val="1"/>
        <charset val="128"/>
      </rPr>
      <t>この記載例はその入力パターンとなります。</t>
    </r>
    <rPh sb="4" eb="6">
      <t>ホジョ</t>
    </rPh>
    <rPh sb="6" eb="7">
      <t>ガク</t>
    </rPh>
    <rPh sb="7" eb="10">
      <t>ケイサンショ</t>
    </rPh>
    <rPh sb="11" eb="13">
      <t>ニュウリョク</t>
    </rPh>
    <rPh sb="13" eb="15">
      <t>ホウホウ</t>
    </rPh>
    <rPh sb="16" eb="18">
      <t>セツメイ</t>
    </rPh>
    <rPh sb="31" eb="33">
      <t>ニュウリョク</t>
    </rPh>
    <phoneticPr fontId="2"/>
  </si>
  <si>
    <t>補助額計算書「重点分野＋付帯経費」</t>
    <rPh sb="0" eb="3">
      <t>ホジョガク</t>
    </rPh>
    <rPh sb="3" eb="6">
      <t>ケイサンショ</t>
    </rPh>
    <rPh sb="7" eb="11">
      <t>ジュウテンブンヤ</t>
    </rPh>
    <rPh sb="12" eb="14">
      <t>フタイ</t>
    </rPh>
    <rPh sb="14" eb="16">
      <t>ケイヒ</t>
    </rPh>
    <phoneticPr fontId="2"/>
  </si>
  <si>
    <t>補助額計算書「重点分野のみ」</t>
    <rPh sb="0" eb="3">
      <t>ホジョガク</t>
    </rPh>
    <rPh sb="3" eb="6">
      <t>ケイサンショ</t>
    </rPh>
    <phoneticPr fontId="2"/>
  </si>
  <si>
    <t>付帯経費、PC等計算表「重点分野＋付帯経費」</t>
    <rPh sb="12" eb="16">
      <t>ジュウテンブンヤ</t>
    </rPh>
    <rPh sb="17" eb="19">
      <t>フタイ</t>
    </rPh>
    <rPh sb="19" eb="21">
      <t>ケイヒ</t>
    </rPh>
    <phoneticPr fontId="2"/>
  </si>
  <si>
    <t>補助額計算書「重点分野＋その他機器＋付帯経費」</t>
    <rPh sb="0" eb="3">
      <t>ホジョガク</t>
    </rPh>
    <rPh sb="3" eb="6">
      <t>ケイサンショ</t>
    </rPh>
    <rPh sb="7" eb="11">
      <t>ジュウテンブンヤ</t>
    </rPh>
    <rPh sb="14" eb="15">
      <t>タ</t>
    </rPh>
    <rPh sb="15" eb="17">
      <t>キキ</t>
    </rPh>
    <rPh sb="18" eb="20">
      <t>フタイ</t>
    </rPh>
    <rPh sb="20" eb="22">
      <t>ケイヒ</t>
    </rPh>
    <phoneticPr fontId="2"/>
  </si>
  <si>
    <t>補助額計算書「介護ソフト＋付帯経費」</t>
    <rPh sb="0" eb="3">
      <t>ホジョガク</t>
    </rPh>
    <rPh sb="3" eb="6">
      <t>ケイサンショ</t>
    </rPh>
    <rPh sb="7" eb="9">
      <t>カイゴ</t>
    </rPh>
    <rPh sb="13" eb="15">
      <t>フタイ</t>
    </rPh>
    <rPh sb="15" eb="17">
      <t>ケイヒ</t>
    </rPh>
    <phoneticPr fontId="2"/>
  </si>
  <si>
    <t>付帯経費、PC等計算表「介護ソフト＋付帯経費」</t>
    <rPh sb="12" eb="14">
      <t>カイゴ</t>
    </rPh>
    <rPh sb="18" eb="20">
      <t>フタイ</t>
    </rPh>
    <rPh sb="20" eb="22">
      <t>ケイヒ</t>
    </rPh>
    <phoneticPr fontId="2"/>
  </si>
  <si>
    <t>補助額計算書「介護ソフト＋その他機器＋付帯経費」</t>
    <rPh sb="0" eb="3">
      <t>ホジョガク</t>
    </rPh>
    <rPh sb="3" eb="6">
      <t>ケイサンショ</t>
    </rPh>
    <rPh sb="7" eb="9">
      <t>カイゴ</t>
    </rPh>
    <rPh sb="15" eb="16">
      <t>タ</t>
    </rPh>
    <rPh sb="16" eb="18">
      <t>キキ</t>
    </rPh>
    <rPh sb="19" eb="21">
      <t>フタイ</t>
    </rPh>
    <rPh sb="21" eb="23">
      <t>ケイヒ</t>
    </rPh>
    <phoneticPr fontId="2"/>
  </si>
  <si>
    <t>付帯経費、PC等計算表「介護ソフト＋その他機器＋付帯経費」</t>
    <phoneticPr fontId="2"/>
  </si>
  <si>
    <t>補助額計算書「その他機器」</t>
    <rPh sb="0" eb="3">
      <t>ホジョガク</t>
    </rPh>
    <rPh sb="3" eb="6">
      <t>ケイサンショ</t>
    </rPh>
    <rPh sb="9" eb="10">
      <t>タ</t>
    </rPh>
    <rPh sb="10" eb="12">
      <t>キキ</t>
    </rPh>
    <phoneticPr fontId="2"/>
  </si>
  <si>
    <t>補助額計算書「パッケージ型導入支援⑴」</t>
    <rPh sb="0" eb="3">
      <t>ホジョガク</t>
    </rPh>
    <rPh sb="3" eb="6">
      <t>ケイサンショ</t>
    </rPh>
    <rPh sb="12" eb="13">
      <t>ガタ</t>
    </rPh>
    <rPh sb="13" eb="15">
      <t>ドウニュウ</t>
    </rPh>
    <rPh sb="15" eb="17">
      <t>シエン</t>
    </rPh>
    <phoneticPr fontId="2"/>
  </si>
  <si>
    <t>補助額計算書「パッケージ型導入支援⑵」</t>
    <rPh sb="0" eb="2">
      <t>ホジョ</t>
    </rPh>
    <rPh sb="2" eb="3">
      <t>ガク</t>
    </rPh>
    <rPh sb="3" eb="6">
      <t>ケイサンショ</t>
    </rPh>
    <rPh sb="12" eb="13">
      <t>ガタ</t>
    </rPh>
    <rPh sb="13" eb="15">
      <t>ドウニュウ</t>
    </rPh>
    <rPh sb="15" eb="17">
      <t>シエン</t>
    </rPh>
    <phoneticPr fontId="2"/>
  </si>
  <si>
    <t>付帯経費、PC等計算表「パッケージ型導入支援⑴」</t>
    <rPh sb="0" eb="2">
      <t>フタイ</t>
    </rPh>
    <rPh sb="2" eb="4">
      <t>ケイヒ</t>
    </rPh>
    <rPh sb="7" eb="8">
      <t>トウ</t>
    </rPh>
    <rPh sb="8" eb="11">
      <t>ケイサンヒョウ</t>
    </rPh>
    <rPh sb="17" eb="18">
      <t>ガタ</t>
    </rPh>
    <rPh sb="18" eb="20">
      <t>ドウニュウ</t>
    </rPh>
    <rPh sb="20" eb="22">
      <t>シエン</t>
    </rPh>
    <phoneticPr fontId="2"/>
  </si>
  <si>
    <t>付帯経費、PC等計算表「パッケージ型導入支援⑵」</t>
    <phoneticPr fontId="2"/>
  </si>
  <si>
    <t>補助額計算書「パッケージ型導入支援⑶」</t>
    <phoneticPr fontId="2"/>
  </si>
  <si>
    <t>付帯経費、PC等計算表「パッケージ型導入支援⑶」</t>
    <phoneticPr fontId="2"/>
  </si>
  <si>
    <t>申請におけるアーカイブや申請関係資料は
こちらからダウンロード（補助金ページへリンク）</t>
    <rPh sb="0" eb="2">
      <t>シンセイ</t>
    </rPh>
    <rPh sb="12" eb="14">
      <t>シンセイ</t>
    </rPh>
    <rPh sb="14" eb="16">
      <t>カンケイ</t>
    </rPh>
    <rPh sb="32" eb="35">
      <t>ホジョキン</t>
    </rPh>
    <phoneticPr fontId="2"/>
  </si>
  <si>
    <r>
      <t xml:space="preserve">補助額計算書記載例へのリンク
</t>
    </r>
    <r>
      <rPr>
        <b/>
        <sz val="10"/>
        <color theme="1"/>
        <rFont val="游ゴシック"/>
        <family val="3"/>
        <charset val="128"/>
        <scheme val="minor"/>
      </rPr>
      <t>（クリックすると、該当のExcelシートへ飛びます。）</t>
    </r>
    <rPh sb="0" eb="3">
      <t>ホジョガク</t>
    </rPh>
    <rPh sb="3" eb="6">
      <t>ケイサンショ</t>
    </rPh>
    <rPh sb="6" eb="9">
      <t>キサイレイ</t>
    </rPh>
    <rPh sb="24" eb="26">
      <t>ガイトウ</t>
    </rPh>
    <rPh sb="36" eb="37">
      <t>ト</t>
    </rPh>
    <phoneticPr fontId="2"/>
  </si>
  <si>
    <t>栃木県介護テクノロジー定着支援事業費補助金　補助額計算書</t>
    <rPh sb="0" eb="3">
      <t>トチギケン</t>
    </rPh>
    <rPh sb="11" eb="13">
      <t>テイチャク</t>
    </rPh>
    <rPh sb="17" eb="18">
      <t>ヒ</t>
    </rPh>
    <phoneticPr fontId="2"/>
  </si>
  <si>
    <t>①今回の導入にあたり、「介護業務支援（介護ソフトを含む）」を導入しますか？</t>
    <rPh sb="1" eb="3">
      <t>コンカイ</t>
    </rPh>
    <rPh sb="4" eb="6">
      <t>ドウニュウ</t>
    </rPh>
    <rPh sb="12" eb="14">
      <t>カイゴ</t>
    </rPh>
    <rPh sb="14" eb="18">
      <t>ギョウムシエン</t>
    </rPh>
    <rPh sb="19" eb="21">
      <t>カイゴ</t>
    </rPh>
    <rPh sb="25" eb="26">
      <t>フク</t>
    </rPh>
    <phoneticPr fontId="2"/>
  </si>
  <si>
    <t>②（①で「はい」の場合のみ）介護業務支援（介護ソフトを含む）と連動することで効果が高まると判断できるテクノロジーを一緒に導入しますか？</t>
    <rPh sb="9" eb="11">
      <t>バアイ</t>
    </rPh>
    <rPh sb="14" eb="16">
      <t>カイゴ</t>
    </rPh>
    <rPh sb="16" eb="20">
      <t>ギョウムシエン</t>
    </rPh>
    <rPh sb="21" eb="23">
      <t>カイゴ</t>
    </rPh>
    <rPh sb="27" eb="28">
      <t>フク</t>
    </rPh>
    <phoneticPr fontId="2"/>
  </si>
  <si>
    <t>【以下、入力セルの指示欄】</t>
    <rPh sb="1" eb="3">
      <t>イカ</t>
    </rPh>
    <rPh sb="4" eb="6">
      <t>ニュウリョク</t>
    </rPh>
    <rPh sb="9" eb="11">
      <t>シジ</t>
    </rPh>
    <rPh sb="11" eb="12">
      <t>ラン</t>
    </rPh>
    <phoneticPr fontId="2"/>
  </si>
  <si>
    <t>また、『（３）導入支援と一体的に行う業務改善支援』を別途申請する場合は、（３）の欄に入力してください。</t>
    <rPh sb="26" eb="28">
      <t>ベット</t>
    </rPh>
    <rPh sb="28" eb="30">
      <t>シンセイ</t>
    </rPh>
    <rPh sb="32" eb="34">
      <t>バアイ</t>
    </rPh>
    <rPh sb="40" eb="41">
      <t>ラン</t>
    </rPh>
    <phoneticPr fontId="2"/>
  </si>
  <si>
    <t>（栃木県介護生産性向上総合相談センターの支援を受ける場合は（３）への計上は不要です。電子申請時に「支援を受ける」にチェックを入れてください。）</t>
    <rPh sb="34" eb="36">
      <t>ケイジョウ</t>
    </rPh>
    <rPh sb="37" eb="39">
      <t>フヨウ</t>
    </rPh>
    <rPh sb="42" eb="47">
      <t>デンシシンセイジ</t>
    </rPh>
    <rPh sb="49" eb="51">
      <t>シエン</t>
    </rPh>
    <rPh sb="52" eb="53">
      <t>ウ</t>
    </rPh>
    <rPh sb="62" eb="63">
      <t>イ</t>
    </rPh>
    <phoneticPr fontId="2"/>
  </si>
  <si>
    <t>③ （補助限度台数関連）サービス区分を入れてください。（サービス区分の考え方は、「栃木県介護テクノロジー定着支援事業実施要領」６補助要件⑸の対象が「施設・居住系サービス」であり、⑹の対象が「在宅系サービス」と分類します。</t>
    <rPh sb="3" eb="5">
      <t>ホジョ</t>
    </rPh>
    <rPh sb="5" eb="7">
      <t>ゲンド</t>
    </rPh>
    <rPh sb="7" eb="9">
      <t>ダイスウ</t>
    </rPh>
    <rPh sb="9" eb="11">
      <t>カンレン</t>
    </rPh>
    <rPh sb="16" eb="18">
      <t>クブン</t>
    </rPh>
    <rPh sb="19" eb="20">
      <t>イ</t>
    </rPh>
    <rPh sb="32" eb="34">
      <t>クブン</t>
    </rPh>
    <rPh sb="35" eb="36">
      <t>カンガ</t>
    </rPh>
    <rPh sb="37" eb="38">
      <t>カタ</t>
    </rPh>
    <rPh sb="41" eb="44">
      <t>トチギケン</t>
    </rPh>
    <rPh sb="44" eb="46">
      <t>カイゴ</t>
    </rPh>
    <rPh sb="52" eb="54">
      <t>テイチャク</t>
    </rPh>
    <rPh sb="54" eb="56">
      <t>シエン</t>
    </rPh>
    <rPh sb="56" eb="58">
      <t>ジギョウ</t>
    </rPh>
    <rPh sb="58" eb="60">
      <t>ジッシ</t>
    </rPh>
    <rPh sb="60" eb="62">
      <t>ヨウリョウ</t>
    </rPh>
    <rPh sb="64" eb="66">
      <t>ホジョ</t>
    </rPh>
    <rPh sb="66" eb="68">
      <t>ヨウケン</t>
    </rPh>
    <rPh sb="70" eb="72">
      <t>タイショウ</t>
    </rPh>
    <rPh sb="74" eb="76">
      <t>シセツ</t>
    </rPh>
    <rPh sb="77" eb="79">
      <t>キョジュウ</t>
    </rPh>
    <rPh sb="79" eb="80">
      <t>ケイ</t>
    </rPh>
    <rPh sb="91" eb="93">
      <t>タイショウ</t>
    </rPh>
    <rPh sb="95" eb="97">
      <t>ザイタク</t>
    </rPh>
    <rPh sb="97" eb="98">
      <t>ケイ</t>
    </rPh>
    <rPh sb="104" eb="106">
      <t>ブンルイ</t>
    </rPh>
    <phoneticPr fontId="2"/>
  </si>
  <si>
    <t>施設・居住系サービス</t>
    <rPh sb="0" eb="2">
      <t>シセツ</t>
    </rPh>
    <rPh sb="3" eb="6">
      <t>キョジュウケイ</t>
    </rPh>
    <phoneticPr fontId="40"/>
  </si>
  <si>
    <t>④ （補助限度台数関連）とちぎ介護人材育成認証制度における「認証レベル３事業者」ですか。</t>
    <rPh sb="3" eb="5">
      <t>ホジョ</t>
    </rPh>
    <rPh sb="5" eb="7">
      <t>ゲンド</t>
    </rPh>
    <rPh sb="7" eb="9">
      <t>ダイスウ</t>
    </rPh>
    <rPh sb="9" eb="11">
      <t>カンレン</t>
    </rPh>
    <rPh sb="15" eb="21">
      <t>カイゴジンザイイクセイ</t>
    </rPh>
    <rPh sb="21" eb="25">
      <t>ニンショウセイド</t>
    </rPh>
    <rPh sb="30" eb="32">
      <t>ニンショウ</t>
    </rPh>
    <rPh sb="36" eb="39">
      <t>ジギョウシャ</t>
    </rPh>
    <phoneticPr fontId="2"/>
  </si>
  <si>
    <t>⑤（補助限度台数関連）「施設・居住系サービス」または「在宅系サービス」の場合、利用定員数を入れてください。補助限度台数をお示しします。※訪問介護などの利用定数がないサービスの場合、１日の利用限度人数を利用定員数とします。</t>
    <rPh sb="2" eb="4">
      <t>ホジョ</t>
    </rPh>
    <rPh sb="4" eb="6">
      <t>ゲンド</t>
    </rPh>
    <rPh sb="6" eb="8">
      <t>ダイスウ</t>
    </rPh>
    <rPh sb="8" eb="10">
      <t>カンレン</t>
    </rPh>
    <rPh sb="12" eb="14">
      <t>シセツ</t>
    </rPh>
    <rPh sb="15" eb="18">
      <t>キョジュウケイ</t>
    </rPh>
    <rPh sb="27" eb="30">
      <t>ザイタクケイ</t>
    </rPh>
    <rPh sb="36" eb="38">
      <t>バアイ</t>
    </rPh>
    <rPh sb="39" eb="44">
      <t>リヨウテイインスウ</t>
    </rPh>
    <rPh sb="45" eb="46">
      <t>イ</t>
    </rPh>
    <rPh sb="53" eb="59">
      <t>ホジョゲンドダイスウ</t>
    </rPh>
    <rPh sb="61" eb="62">
      <t>シメ</t>
    </rPh>
    <rPh sb="68" eb="70">
      <t>ホウモン</t>
    </rPh>
    <rPh sb="70" eb="72">
      <t>カイゴ</t>
    </rPh>
    <rPh sb="75" eb="77">
      <t>リヨウ</t>
    </rPh>
    <rPh sb="77" eb="79">
      <t>テイスウ</t>
    </rPh>
    <rPh sb="87" eb="89">
      <t>バアイ</t>
    </rPh>
    <rPh sb="91" eb="92">
      <t>ニチ</t>
    </rPh>
    <phoneticPr fontId="2"/>
  </si>
  <si>
    <t>※「利用定数がないサービス」における「１日の利用限度人数」とは、申請日３ヶ月以内の営業月のうち「１月の総サービス提供者数／１月の営業日数」とします。計算は小数点繰り上げです。</t>
    <rPh sb="2" eb="4">
      <t>リヨウ</t>
    </rPh>
    <rPh sb="4" eb="6">
      <t>テイスウ</t>
    </rPh>
    <rPh sb="20" eb="21">
      <t>ニチ</t>
    </rPh>
    <rPh sb="22" eb="24">
      <t>リヨウ</t>
    </rPh>
    <rPh sb="24" eb="26">
      <t>ゲンド</t>
    </rPh>
    <rPh sb="26" eb="28">
      <t>ニンズウ</t>
    </rPh>
    <rPh sb="32" eb="35">
      <t>シンセイビ</t>
    </rPh>
    <rPh sb="37" eb="38">
      <t>ゲツ</t>
    </rPh>
    <rPh sb="38" eb="40">
      <t>イナイ</t>
    </rPh>
    <rPh sb="41" eb="43">
      <t>エイギョウ</t>
    </rPh>
    <rPh sb="43" eb="44">
      <t>ヅキ</t>
    </rPh>
    <rPh sb="49" eb="50">
      <t>ガツ</t>
    </rPh>
    <rPh sb="51" eb="52">
      <t>ソウ</t>
    </rPh>
    <rPh sb="56" eb="58">
      <t>テイキョウ</t>
    </rPh>
    <rPh sb="58" eb="59">
      <t>シャ</t>
    </rPh>
    <rPh sb="59" eb="60">
      <t>スウ</t>
    </rPh>
    <rPh sb="62" eb="63">
      <t>ツキ</t>
    </rPh>
    <rPh sb="64" eb="67">
      <t>エイギョウビ</t>
    </rPh>
    <rPh sb="67" eb="68">
      <t>スウ</t>
    </rPh>
    <rPh sb="74" eb="76">
      <t>ケイサン</t>
    </rPh>
    <rPh sb="77" eb="80">
      <t>ショウスウテン</t>
    </rPh>
    <rPh sb="80" eb="81">
      <t>ク</t>
    </rPh>
    <rPh sb="82" eb="83">
      <t>ア</t>
    </rPh>
    <phoneticPr fontId="2"/>
  </si>
  <si>
    <t>人</t>
    <rPh sb="0" eb="1">
      <t>ニン</t>
    </rPh>
    <phoneticPr fontId="2"/>
  </si>
  <si>
    <t>補助限度台数</t>
    <rPh sb="0" eb="6">
      <t>ホジョゲンドダイスウ</t>
    </rPh>
    <phoneticPr fontId="2"/>
  </si>
  <si>
    <r>
      <rPr>
        <b/>
        <sz val="22"/>
        <color rgb="FFFF0000"/>
        <rFont val="Meiryo UI"/>
        <family val="3"/>
        <charset val="128"/>
      </rPr>
      <t>台</t>
    </r>
    <r>
      <rPr>
        <b/>
        <sz val="13"/>
        <color rgb="FFFF0000"/>
        <rFont val="Meiryo UI"/>
        <family val="3"/>
        <charset val="128"/>
      </rPr>
      <t>（（１）の「重点分野に該当する介護テクノロジー」台数＋「その他」台数＋（２）の「介護業務支援と連動することで効果が高まるテクノロジー」台数）※　「インカム等」と「バックオフィスソフト」は補助限度台数の制限を受けません。</t>
    </r>
    <rPh sb="0" eb="1">
      <t>ダイ</t>
    </rPh>
    <rPh sb="7" eb="11">
      <t>ジュウテンブンヤ</t>
    </rPh>
    <rPh sb="12" eb="14">
      <t>ガイトウ</t>
    </rPh>
    <rPh sb="16" eb="18">
      <t>カイゴ</t>
    </rPh>
    <rPh sb="25" eb="27">
      <t>ダイスウ</t>
    </rPh>
    <rPh sb="31" eb="32">
      <t>タ</t>
    </rPh>
    <rPh sb="33" eb="35">
      <t>ダイスウ</t>
    </rPh>
    <rPh sb="41" eb="47">
      <t>カイゴギョウムシエン</t>
    </rPh>
    <rPh sb="48" eb="50">
      <t>レンドウ</t>
    </rPh>
    <rPh sb="55" eb="57">
      <t>コウカ</t>
    </rPh>
    <rPh sb="58" eb="59">
      <t>タカ</t>
    </rPh>
    <rPh sb="68" eb="70">
      <t>ダイスウ</t>
    </rPh>
    <rPh sb="94" eb="96">
      <t>ホジョ</t>
    </rPh>
    <rPh sb="96" eb="98">
      <t>ゲンド</t>
    </rPh>
    <rPh sb="98" eb="100">
      <t>ダイスウ</t>
    </rPh>
    <rPh sb="101" eb="103">
      <t>セイゲン</t>
    </rPh>
    <rPh sb="104" eb="105">
      <t>ウ</t>
    </rPh>
    <phoneticPr fontId="2"/>
  </si>
  <si>
    <t>（１）介護テクノロジー等の導入支援</t>
    <rPh sb="3" eb="5">
      <t>カイゴ</t>
    </rPh>
    <rPh sb="11" eb="12">
      <t>トウ</t>
    </rPh>
    <rPh sb="13" eb="17">
      <t>ドウニュウシエン</t>
    </rPh>
    <phoneticPr fontId="2"/>
  </si>
  <si>
    <t>導入する製品名
（１セルあたり１製品名のみ記載）</t>
    <rPh sb="0" eb="2">
      <t>ドウニュウ</t>
    </rPh>
    <rPh sb="4" eb="6">
      <t>セイヒン</t>
    </rPh>
    <rPh sb="6" eb="7">
      <t>メイ</t>
    </rPh>
    <rPh sb="16" eb="18">
      <t>セイヒン</t>
    </rPh>
    <rPh sb="18" eb="19">
      <t>メイ</t>
    </rPh>
    <rPh sb="21" eb="23">
      <t>キサイ</t>
    </rPh>
    <phoneticPr fontId="2"/>
  </si>
  <si>
    <t>ア　重点分野に該当する介護テクノロジー（介護業務支援（介護ソフト）以外）</t>
    <rPh sb="2" eb="6">
      <t>ジュウテンブンヤ</t>
    </rPh>
    <rPh sb="7" eb="9">
      <t>ガイトウ</t>
    </rPh>
    <rPh sb="11" eb="13">
      <t>カイゴ</t>
    </rPh>
    <rPh sb="20" eb="26">
      <t>カイゴギョウムシエン</t>
    </rPh>
    <rPh sb="27" eb="29">
      <t>カイゴ</t>
    </rPh>
    <rPh sb="33" eb="35">
      <t>イガイ</t>
    </rPh>
    <phoneticPr fontId="2"/>
  </si>
  <si>
    <t>ア　重点分野に該当する介護テクノロジー（介護業務支援（介護ソフト））</t>
    <rPh sb="2" eb="6">
      <t>ジュウテンブンヤ</t>
    </rPh>
    <rPh sb="7" eb="9">
      <t>ガイトウ</t>
    </rPh>
    <rPh sb="11" eb="13">
      <t>カイゴ</t>
    </rPh>
    <rPh sb="20" eb="22">
      <t>カイゴ</t>
    </rPh>
    <rPh sb="22" eb="24">
      <t>ギョウム</t>
    </rPh>
    <rPh sb="24" eb="26">
      <t>シエン</t>
    </rPh>
    <rPh sb="27" eb="29">
      <t>カイゴ</t>
    </rPh>
    <phoneticPr fontId="2"/>
  </si>
  <si>
    <t>イ　その他(「インカム等」と「バックオフィスソフト」は補助限度台数から除く）</t>
    <rPh sb="4" eb="5">
      <t>ホカ</t>
    </rPh>
    <phoneticPr fontId="2"/>
  </si>
  <si>
    <t>導入する製品名
（１セルあたり１製品名のみ記載）</t>
    <rPh sb="0" eb="2">
      <t>ドウニュウ</t>
    </rPh>
    <rPh sb="4" eb="6">
      <t>セイヒン</t>
    </rPh>
    <rPh sb="6" eb="7">
      <t>メイ</t>
    </rPh>
    <phoneticPr fontId="2"/>
  </si>
  <si>
    <r>
      <t>介護業務支援と連動することで効果が高まるテクノロジー</t>
    </r>
    <r>
      <rPr>
        <sz val="13"/>
        <color rgb="FFFF0000"/>
        <rFont val="Meiryo UI"/>
        <family val="3"/>
        <charset val="128"/>
      </rPr>
      <t>(「インカム等」と「バックオフィスソフト」は補助限度台数から除くため、入力する場合は下記２列に入力してください）</t>
    </r>
    <rPh sb="0" eb="6">
      <t>カイゴギョウムシエン</t>
    </rPh>
    <rPh sb="7" eb="9">
      <t>レンドウ</t>
    </rPh>
    <rPh sb="14" eb="16">
      <t>コウカ</t>
    </rPh>
    <rPh sb="17" eb="18">
      <t>タカ</t>
    </rPh>
    <rPh sb="32" eb="33">
      <t>トウ</t>
    </rPh>
    <rPh sb="48" eb="54">
      <t>ホジョゲンドダイスウ</t>
    </rPh>
    <rPh sb="56" eb="57">
      <t>ノゾ</t>
    </rPh>
    <rPh sb="61" eb="63">
      <t>ニュウリョク</t>
    </rPh>
    <rPh sb="65" eb="67">
      <t>バアイ</t>
    </rPh>
    <rPh sb="68" eb="70">
      <t>カキ</t>
    </rPh>
    <rPh sb="71" eb="72">
      <t>レツ</t>
    </rPh>
    <rPh sb="73" eb="75">
      <t>ニュウリョク</t>
    </rPh>
    <phoneticPr fontId="2"/>
  </si>
  <si>
    <t>職員間の情報共有や職員の移動負担の軽減など効果的・効率的なコミュニケーションを図るための機器（インカム等）</t>
  </si>
  <si>
    <t>バックオフィスソフト（電子サインシステム、給与、勤怠管理等）</t>
  </si>
  <si>
    <r>
      <rPr>
        <sz val="18"/>
        <color rgb="FFFF0000"/>
        <rFont val="Meiryo UI"/>
        <family val="3"/>
        <charset val="128"/>
      </rPr>
      <t>（参考）補助限度台数確認用</t>
    </r>
    <r>
      <rPr>
        <sz val="12"/>
        <color theme="1"/>
        <rFont val="Meiryo UI"/>
        <family val="3"/>
        <charset val="128"/>
      </rPr>
      <t xml:space="preserve">
右セルの台数の合計＝
（１）の「重点分野に該当する介護テクノロジー」台数＋「その他」台数＋（２）の「介護業務支援と連動することで効果が高まるテクノロジー」台数
</t>
    </r>
    <r>
      <rPr>
        <sz val="16"/>
        <color rgb="FFFF0000"/>
        <rFont val="Meiryo UI"/>
        <family val="3"/>
        <charset val="128"/>
      </rPr>
      <t>※　貴事業所の補助限度台数を超えないようにしてください。</t>
    </r>
    <rPh sb="1" eb="3">
      <t>サンコウ</t>
    </rPh>
    <rPh sb="4" eb="10">
      <t>ホジョゲンドダイスウ</t>
    </rPh>
    <rPh sb="10" eb="13">
      <t>カクニンヨウ</t>
    </rPh>
    <rPh sb="14" eb="15">
      <t>ミギ</t>
    </rPh>
    <rPh sb="18" eb="20">
      <t>ダイスウ</t>
    </rPh>
    <rPh sb="21" eb="23">
      <t>ゴウケイ</t>
    </rPh>
    <rPh sb="96" eb="97">
      <t>キ</t>
    </rPh>
    <rPh sb="97" eb="100">
      <t>ジギョウショ</t>
    </rPh>
    <rPh sb="101" eb="107">
      <t>ホジョゲンドダイスウ</t>
    </rPh>
    <rPh sb="108" eb="109">
      <t>コ</t>
    </rPh>
    <phoneticPr fontId="2"/>
  </si>
  <si>
    <t>台　　　　</t>
    <rPh sb="0" eb="1">
      <t>ダイ</t>
    </rPh>
    <phoneticPr fontId="2"/>
  </si>
  <si>
    <t>補助額合計</t>
    <rPh sb="3" eb="5">
      <t>ゴウケイ</t>
    </rPh>
    <phoneticPr fontId="2"/>
  </si>
  <si>
    <t>レベル３事業者である</t>
    <rPh sb="4" eb="7">
      <t>ジギョウシャ</t>
    </rPh>
    <phoneticPr fontId="3"/>
  </si>
  <si>
    <t>○○事業所</t>
    <rPh sb="2" eb="5">
      <t>ジギョウショ</t>
    </rPh>
    <phoneticPr fontId="2"/>
  </si>
  <si>
    <t>介護老人福祉施設</t>
    <phoneticPr fontId="2"/>
  </si>
  <si>
    <t>○○製品</t>
  </si>
  <si>
    <t>栃木県介護テクノロジー導入支援事業費補助金　補助額計算書（付帯経費・PC等導入経費）</t>
    <rPh sb="0" eb="3">
      <t>トチギケン</t>
    </rPh>
    <rPh sb="17" eb="18">
      <t>ヒ</t>
    </rPh>
    <rPh sb="29" eb="33">
      <t>フタイケイヒ</t>
    </rPh>
    <rPh sb="36" eb="37">
      <t>トウ</t>
    </rPh>
    <rPh sb="37" eb="39">
      <t>ドウニュウ</t>
    </rPh>
    <rPh sb="39" eb="41">
      <t>ケイヒ</t>
    </rPh>
    <phoneticPr fontId="2"/>
  </si>
  <si>
    <t>付帯経費、PC等計算表「重点分野＋その他機器＋付帯経費」</t>
    <rPh sb="12" eb="16">
      <t>ジュウテンブンヤ</t>
    </rPh>
    <rPh sb="19" eb="20">
      <t>タ</t>
    </rPh>
    <rPh sb="20" eb="22">
      <t>キキ</t>
    </rPh>
    <rPh sb="23" eb="25">
      <t>フタイ</t>
    </rPh>
    <rPh sb="25" eb="27">
      <t>ケイヒ</t>
    </rPh>
    <phoneticPr fontId="2"/>
  </si>
  <si>
    <t>ソフトA</t>
  </si>
  <si>
    <r>
      <rPr>
        <b/>
        <sz val="11"/>
        <color rgb="FFFF0000"/>
        <rFont val="游ゴシック"/>
        <family val="3"/>
        <charset val="128"/>
        <scheme val="minor"/>
      </rPr>
      <t>重点分野に該当する介護テクノロジーのみを導入する場合</t>
    </r>
    <r>
      <rPr>
        <b/>
        <sz val="11"/>
        <color theme="1"/>
        <rFont val="游ゴシック"/>
        <family val="3"/>
        <charset val="128"/>
        <scheme val="minor"/>
      </rPr>
      <t xml:space="preserve">
「１台60万円の移乗支援機器を1台導入する場合」</t>
    </r>
    <rPh sb="0" eb="4">
      <t>ジュウテンブンヤ</t>
    </rPh>
    <rPh sb="5" eb="7">
      <t>ガイトウ</t>
    </rPh>
    <rPh sb="9" eb="11">
      <t>カイゴ</t>
    </rPh>
    <rPh sb="20" eb="22">
      <t>ドウニュウ</t>
    </rPh>
    <rPh sb="24" eb="26">
      <t>バアイ</t>
    </rPh>
    <phoneticPr fontId="2"/>
  </si>
  <si>
    <r>
      <rPr>
        <b/>
        <sz val="11"/>
        <color rgb="FFFF0000"/>
        <rFont val="游ゴシック"/>
        <family val="3"/>
        <charset val="128"/>
        <scheme val="minor"/>
      </rPr>
      <t xml:space="preserve">重点分野に該当する介護テクノロジー導入に合わせて
Wi-Fi環境整備と、タブレット・パソコンを導入する場合
</t>
    </r>
    <r>
      <rPr>
        <b/>
        <sz val="11"/>
        <color theme="1"/>
        <rFont val="游ゴシック"/>
        <family val="3"/>
        <charset val="128"/>
        <scheme val="minor"/>
      </rPr>
      <t>「１台12万円の見守り機器を20台導入し、
併せてWi-Fi環境４万円と１台２万円のタブレット10台、
１台12万円のパソコンを1台導入する場合」</t>
    </r>
    <rPh sb="0" eb="4">
      <t>ジュウテンブンヤ</t>
    </rPh>
    <rPh sb="5" eb="7">
      <t>ガイトウ</t>
    </rPh>
    <rPh sb="9" eb="11">
      <t>カイゴ</t>
    </rPh>
    <rPh sb="17" eb="19">
      <t>ドウニュウ</t>
    </rPh>
    <rPh sb="20" eb="21">
      <t>ア</t>
    </rPh>
    <rPh sb="30" eb="34">
      <t>カンキョウセイビ</t>
    </rPh>
    <rPh sb="47" eb="49">
      <t>ドウニュウ</t>
    </rPh>
    <rPh sb="51" eb="53">
      <t>バアイ</t>
    </rPh>
    <phoneticPr fontId="2"/>
  </si>
  <si>
    <r>
      <rPr>
        <b/>
        <sz val="11"/>
        <color rgb="FFFF0000"/>
        <rFont val="游ゴシック"/>
        <family val="3"/>
        <charset val="128"/>
        <scheme val="minor"/>
      </rPr>
      <t xml:space="preserve">重点分野に該当する介護テクノロジーとその他機器等を
導入し、併せてWi-Fi環境整備と、
タブレット・パソコンを導入する場合
</t>
    </r>
    <r>
      <rPr>
        <b/>
        <sz val="11"/>
        <color theme="1"/>
        <rFont val="游ゴシック"/>
        <family val="3"/>
        <charset val="128"/>
        <scheme val="minor"/>
      </rPr>
      <t>「１台12万円の見守り機器を２0台、インカムを50台導入し、
併せてWi-Fi環境４万円と１台２万円のタブレット10台、
１台12万円のパソコンを1台導入する場合」</t>
    </r>
    <rPh sb="0" eb="4">
      <t>ジュウテンブンヤ</t>
    </rPh>
    <rPh sb="5" eb="7">
      <t>ガイトウ</t>
    </rPh>
    <rPh sb="9" eb="11">
      <t>カイゴ</t>
    </rPh>
    <rPh sb="20" eb="21">
      <t>タ</t>
    </rPh>
    <rPh sb="21" eb="24">
      <t>キキナド</t>
    </rPh>
    <rPh sb="26" eb="28">
      <t>ドウニュウ</t>
    </rPh>
    <rPh sb="30" eb="31">
      <t>アワ</t>
    </rPh>
    <rPh sb="38" eb="42">
      <t>カンキョウセイビ</t>
    </rPh>
    <rPh sb="56" eb="58">
      <t>ドウニュウ</t>
    </rPh>
    <rPh sb="60" eb="62">
      <t>バアイ</t>
    </rPh>
    <phoneticPr fontId="2"/>
  </si>
  <si>
    <r>
      <t>バックオフィスソフト（電子サインシステム、給与、勤怠管理等）</t>
    </r>
    <r>
      <rPr>
        <sz val="12"/>
        <color rgb="FFFF0000"/>
        <rFont val="Meiryo UI"/>
        <family val="3"/>
        <charset val="128"/>
      </rPr>
      <t>※台数制限対象外</t>
    </r>
    <rPh sb="31" eb="33">
      <t>ダイスウ</t>
    </rPh>
    <rPh sb="33" eb="35">
      <t>セイゲン</t>
    </rPh>
    <rPh sb="35" eb="38">
      <t>タイショウガイ</t>
    </rPh>
    <phoneticPr fontId="2"/>
  </si>
  <si>
    <r>
      <t>職員間の情報共有や職員の移動負担の軽減など効果的・効率的なコミュニケーションを図るための機器（</t>
    </r>
    <r>
      <rPr>
        <b/>
        <sz val="12"/>
        <color theme="1"/>
        <rFont val="Meiryo UI"/>
        <family val="3"/>
        <charset val="128"/>
      </rPr>
      <t>インカム等</t>
    </r>
    <r>
      <rPr>
        <sz val="12"/>
        <rFont val="Meiryo UI"/>
        <family val="3"/>
        <charset val="128"/>
      </rPr>
      <t>）</t>
    </r>
    <r>
      <rPr>
        <sz val="12"/>
        <color rgb="FFFF0000"/>
        <rFont val="Meiryo UI"/>
        <family val="3"/>
        <charset val="128"/>
      </rPr>
      <t>※台数制限対象外</t>
    </r>
    <rPh sb="54" eb="56">
      <t>ダイスウ</t>
    </rPh>
    <rPh sb="56" eb="58">
      <t>セイゲン</t>
    </rPh>
    <rPh sb="58" eb="61">
      <t>タイショウガイ</t>
    </rPh>
    <phoneticPr fontId="2"/>
  </si>
  <si>
    <r>
      <rPr>
        <b/>
        <sz val="11"/>
        <color rgb="FFFF0000"/>
        <rFont val="游ゴシック"/>
        <family val="3"/>
        <charset val="128"/>
        <scheme val="minor"/>
      </rPr>
      <t xml:space="preserve">介護ソフトを導入し、併せてWi-Fi環境整備と
タブレットパソコンを導入する場合
</t>
    </r>
    <r>
      <rPr>
        <b/>
        <sz val="11"/>
        <color theme="1"/>
        <rFont val="游ゴシック"/>
        <family val="3"/>
        <charset val="128"/>
        <scheme val="minor"/>
      </rPr>
      <t>「250万円の介護ソフトを導入し、併せてWi-Fi環境４万円と
１台２万円のタブレット10台、
１台12万円のパソコンを1台導入する場合」</t>
    </r>
    <rPh sb="0" eb="2">
      <t>カイゴ</t>
    </rPh>
    <rPh sb="6" eb="8">
      <t>ドウニュウ</t>
    </rPh>
    <rPh sb="10" eb="11">
      <t>アワ</t>
    </rPh>
    <rPh sb="18" eb="22">
      <t>カンキョウセイビ</t>
    </rPh>
    <rPh sb="34" eb="36">
      <t>ドウニュウ</t>
    </rPh>
    <rPh sb="38" eb="40">
      <t>バアイ</t>
    </rPh>
    <phoneticPr fontId="2"/>
  </si>
  <si>
    <r>
      <rPr>
        <b/>
        <sz val="11"/>
        <color rgb="FFFF0000"/>
        <rFont val="游ゴシック"/>
        <family val="3"/>
        <charset val="128"/>
        <scheme val="minor"/>
      </rPr>
      <t xml:space="preserve">介護ソフトとその他機器等を導入し、
併せてWi-Fi環境整備を導入する場合
</t>
    </r>
    <r>
      <rPr>
        <b/>
        <sz val="11"/>
        <color theme="1"/>
        <rFont val="游ゴシック"/>
        <family val="3"/>
        <charset val="128"/>
        <scheme val="minor"/>
      </rPr>
      <t>「300万円の介護ソフトと80万円のバックオフィスソフトを導入し、
併せてWi-Fi環境４万円を導入する場合」</t>
    </r>
    <rPh sb="0" eb="2">
      <t>カイゴ</t>
    </rPh>
    <rPh sb="8" eb="12">
      <t>タキキナド</t>
    </rPh>
    <rPh sb="13" eb="15">
      <t>ドウニュウ</t>
    </rPh>
    <rPh sb="18" eb="19">
      <t>アワ</t>
    </rPh>
    <rPh sb="26" eb="30">
      <t>カンキョウセイビ</t>
    </rPh>
    <rPh sb="31" eb="33">
      <t>ドウニュウ</t>
    </rPh>
    <rPh sb="35" eb="37">
      <t>バアイ</t>
    </rPh>
    <phoneticPr fontId="2"/>
  </si>
  <si>
    <t>ソフトB</t>
  </si>
  <si>
    <r>
      <t xml:space="preserve">その他機器などのみを導入する場合
</t>
    </r>
    <r>
      <rPr>
        <b/>
        <sz val="11"/>
        <rFont val="游ゴシック"/>
        <family val="3"/>
        <charset val="128"/>
        <scheme val="minor"/>
      </rPr>
      <t>「80万円のバックオフィスソフト（その他機器等）のみを導入する場合」</t>
    </r>
    <rPh sb="2" eb="5">
      <t>タキキ</t>
    </rPh>
    <rPh sb="10" eb="12">
      <t>ドウニュウ</t>
    </rPh>
    <rPh sb="14" eb="16">
      <t>バアイ</t>
    </rPh>
    <rPh sb="36" eb="37">
      <t>タ</t>
    </rPh>
    <rPh sb="37" eb="39">
      <t>キキ</t>
    </rPh>
    <rPh sb="39" eb="40">
      <t>トウ</t>
    </rPh>
    <phoneticPr fontId="2"/>
  </si>
  <si>
    <t>○○ソフト</t>
  </si>
  <si>
    <r>
      <t xml:space="preserve">パッケージ型導入支援⑴　ソフト＋センサーの場合
</t>
    </r>
    <r>
      <rPr>
        <b/>
        <sz val="11"/>
        <rFont val="游ゴシック"/>
        <family val="3"/>
        <charset val="128"/>
        <scheme val="minor"/>
      </rPr>
      <t>「300万円の介護ソフトとそれに連動する
１台12万円の見守り機器２０台に併せて
500万円でWi-Fi環境整備と１台２万円のタブレット20台と
１台12万円のパソコンを５台導入する場合」</t>
    </r>
    <rPh sb="5" eb="6">
      <t>ガタ</t>
    </rPh>
    <rPh sb="6" eb="10">
      <t>ドウニュウシエン</t>
    </rPh>
    <rPh sb="21" eb="23">
      <t>バアイ</t>
    </rPh>
    <phoneticPr fontId="2"/>
  </si>
  <si>
    <r>
      <t xml:space="preserve">パッケージ型導入支援⑵　ソフト＋センサー＋移乗機器の場合
</t>
    </r>
    <r>
      <rPr>
        <b/>
        <sz val="11"/>
        <rFont val="游ゴシック"/>
        <family val="3"/>
        <charset val="128"/>
        <scheme val="minor"/>
      </rPr>
      <t>「300万円の介護ソフトとそれに連動する
１台12万円の見守り機器19台に併せて、
500万円でWi-Fi環境整備と１台２万円のタブレット20台と
１台12万円のパソコンを５台導入する場合
　　　　　　　　　＋
１台６０万円の移乗支援機器を導入する場合」</t>
    </r>
    <rPh sb="5" eb="6">
      <t>ガタ</t>
    </rPh>
    <rPh sb="6" eb="10">
      <t>ドウニュウシエン</t>
    </rPh>
    <rPh sb="21" eb="23">
      <t>イジョウ</t>
    </rPh>
    <rPh sb="23" eb="25">
      <t>キキ</t>
    </rPh>
    <rPh sb="26" eb="28">
      <t>バアイ</t>
    </rPh>
    <phoneticPr fontId="2"/>
  </si>
  <si>
    <r>
      <t xml:space="preserve">パッケージ型導入支援⑶　ソフト＋センサー＋移乗機器＋その他機器等（インカム）の場合
</t>
    </r>
    <r>
      <rPr>
        <b/>
        <sz val="11"/>
        <rFont val="游ゴシック"/>
        <family val="3"/>
        <charset val="128"/>
        <scheme val="minor"/>
      </rPr>
      <t>「300万円の介護ソフトとそれに連動する
１台12万円の見守り機器１９台に併せて、
500万円でWi-Fi環境整備と
１台２万円のタブレット20台と
１台12万円のパソコンを５台導入する場合
　　　　　　　　　＋
移乗機器を１台＋１台２万円のインカムを50台導入する場合</t>
    </r>
    <rPh sb="5" eb="6">
      <t>ガタ</t>
    </rPh>
    <rPh sb="6" eb="10">
      <t>ドウニュウシエン</t>
    </rPh>
    <rPh sb="21" eb="23">
      <t>イジョウ</t>
    </rPh>
    <rPh sb="23" eb="25">
      <t>キキ</t>
    </rPh>
    <rPh sb="28" eb="29">
      <t>タ</t>
    </rPh>
    <rPh sb="29" eb="32">
      <t>キキナド</t>
    </rPh>
    <rPh sb="39" eb="41">
      <t>バアイ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</si>
</sst>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9" formatCode="0_ "/>
    <numFmt numFmtId="180" formatCode="#,##0_);[Red]\(#,##0\)"/>
  </numFmts>
  <fonts count="53">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sz val="20"/>
      <color theme="1"/>
      <name val="Meiryo UI"/>
      <family val="3"/>
      <charset val="128"/>
    </font>
    <font>
      <b/>
      <sz val="11"/>
      <color theme="1"/>
      <name val="Meiryo UI"/>
      <family val="3"/>
      <charset val="128"/>
    </font>
    <font>
      <sz val="14"/>
      <color theme="1"/>
      <name val="Meiryo UI"/>
      <family val="3"/>
      <charset val="128"/>
    </font>
    <font>
      <sz val="16"/>
      <color theme="1"/>
      <name val="Meiryo UI"/>
      <family val="3"/>
      <charset val="128"/>
    </font>
    <font>
      <b/>
      <sz val="20"/>
      <color theme="1"/>
      <name val="Meiryo UI"/>
      <family val="3"/>
      <charset val="128"/>
    </font>
    <font>
      <u/>
      <sz val="11"/>
      <color theme="10"/>
      <name val="游ゴシック"/>
      <family val="2"/>
      <charset val="128"/>
      <scheme val="minor"/>
    </font>
    <font>
      <sz val="22"/>
      <color theme="1"/>
      <name val="游ゴシック"/>
      <family val="3"/>
      <charset val="128"/>
      <scheme val="minor"/>
    </font>
    <font>
      <b/>
      <sz val="22"/>
      <color theme="1"/>
      <name val="游ゴシック"/>
      <family val="3"/>
      <charset val="128"/>
      <scheme val="minor"/>
    </font>
    <font>
      <b/>
      <sz val="16"/>
      <color theme="1"/>
      <name val="游ゴシック"/>
      <family val="3"/>
      <charset val="128"/>
      <scheme val="minor"/>
    </font>
    <font>
      <b/>
      <sz val="11"/>
      <color theme="1"/>
      <name val="游ゴシック"/>
      <family val="3"/>
      <charset val="128"/>
      <scheme val="minor"/>
    </font>
    <font>
      <b/>
      <u/>
      <sz val="20"/>
      <color theme="10"/>
      <name val="游ゴシック"/>
      <family val="3"/>
      <charset val="128"/>
      <scheme val="minor"/>
    </font>
    <font>
      <sz val="14"/>
      <color rgb="FF000000"/>
      <name val="UD デジタル 教科書体 NK-B"/>
      <family val="1"/>
      <charset val="128"/>
    </font>
    <font>
      <sz val="14"/>
      <color rgb="FFFF0000"/>
      <name val="UD デジタル 教科書体 NK-B"/>
      <family val="1"/>
      <charset val="128"/>
    </font>
    <font>
      <b/>
      <sz val="13"/>
      <color theme="1"/>
      <name val="游ゴシック"/>
      <family val="3"/>
      <charset val="128"/>
      <scheme val="minor"/>
    </font>
    <font>
      <b/>
      <u/>
      <sz val="15"/>
      <color theme="10"/>
      <name val="游ゴシック"/>
      <family val="3"/>
      <charset val="128"/>
      <scheme val="minor"/>
    </font>
    <font>
      <b/>
      <sz val="10"/>
      <color theme="1"/>
      <name val="游ゴシック"/>
      <family val="3"/>
      <charset val="128"/>
      <scheme val="minor"/>
    </font>
    <font>
      <b/>
      <sz val="20"/>
      <color rgb="FFFF0000"/>
      <name val="Meiryo UI"/>
      <family val="3"/>
      <charset val="128"/>
    </font>
    <font>
      <b/>
      <sz val="16"/>
      <color theme="1"/>
      <name val="Meiryo UI"/>
      <family val="3"/>
      <charset val="128"/>
    </font>
    <font>
      <b/>
      <sz val="13"/>
      <color theme="1"/>
      <name val="Meiryo UI"/>
      <family val="3"/>
      <charset val="128"/>
    </font>
    <font>
      <b/>
      <sz val="12"/>
      <color theme="1"/>
      <name val="Meiryo UI"/>
      <family val="3"/>
      <charset val="128"/>
    </font>
    <font>
      <sz val="12"/>
      <color theme="1"/>
      <name val="Meiryo UI"/>
      <family val="3"/>
      <charset val="128"/>
    </font>
    <font>
      <b/>
      <sz val="15"/>
      <color theme="1"/>
      <name val="Meiryo UI"/>
      <family val="3"/>
      <charset val="128"/>
    </font>
    <font>
      <sz val="13"/>
      <color theme="1"/>
      <name val="Meiryo UI"/>
      <family val="3"/>
      <charset val="128"/>
    </font>
    <font>
      <sz val="22"/>
      <color theme="1"/>
      <name val="Meiryo UI"/>
      <family val="3"/>
      <charset val="128"/>
    </font>
    <font>
      <b/>
      <sz val="10"/>
      <color theme="1"/>
      <name val="Meiryo UI"/>
      <family val="3"/>
      <charset val="128"/>
    </font>
    <font>
      <sz val="15"/>
      <color theme="1"/>
      <name val="Meiryo UI"/>
      <family val="3"/>
      <charset val="128"/>
    </font>
    <font>
      <b/>
      <sz val="22"/>
      <color theme="1"/>
      <name val="Meiryo UI"/>
      <family val="3"/>
      <charset val="128"/>
    </font>
    <font>
      <b/>
      <sz val="28"/>
      <color theme="1"/>
      <name val="Meiryo UI"/>
      <family val="3"/>
      <charset val="128"/>
    </font>
    <font>
      <sz val="20"/>
      <color rgb="FFFF0000"/>
      <name val="Meiryo UI"/>
      <family val="3"/>
      <charset val="128"/>
    </font>
    <font>
      <sz val="11"/>
      <color rgb="FFFF0000"/>
      <name val="Meiryo UI"/>
      <family val="3"/>
      <charset val="128"/>
    </font>
    <font>
      <b/>
      <u/>
      <sz val="14"/>
      <color theme="10"/>
      <name val="游ゴシック"/>
      <family val="3"/>
      <charset val="128"/>
      <scheme val="minor"/>
    </font>
    <font>
      <b/>
      <u/>
      <sz val="14"/>
      <color theme="0"/>
      <name val="游ゴシック"/>
      <family val="3"/>
      <charset val="128"/>
      <scheme val="minor"/>
    </font>
    <font>
      <b/>
      <sz val="16"/>
      <color rgb="FFFF0000"/>
      <name val="Meiryo UI"/>
      <family val="3"/>
      <charset val="128"/>
    </font>
    <font>
      <b/>
      <i/>
      <u/>
      <sz val="18"/>
      <color rgb="FFFF0000"/>
      <name val="Meiryo UI"/>
      <family val="3"/>
      <charset val="128"/>
    </font>
    <font>
      <b/>
      <u/>
      <sz val="18"/>
      <color rgb="FFFF0000"/>
      <name val="Meiryo UI"/>
      <family val="3"/>
      <charset val="128"/>
    </font>
    <font>
      <sz val="6"/>
      <name val="ＭＳ Ｐゴシック"/>
      <family val="3"/>
      <charset val="128"/>
    </font>
    <font>
      <sz val="18"/>
      <color rgb="FFFF0000"/>
      <name val="Meiryo UI"/>
      <family val="3"/>
      <charset val="128"/>
    </font>
    <font>
      <b/>
      <sz val="13"/>
      <color rgb="FFFF0000"/>
      <name val="Meiryo UI"/>
      <family val="3"/>
      <charset val="128"/>
    </font>
    <font>
      <b/>
      <sz val="22"/>
      <color rgb="FFFF0000"/>
      <name val="Meiryo UI"/>
      <family val="3"/>
      <charset val="128"/>
    </font>
    <font>
      <b/>
      <sz val="14"/>
      <color rgb="FFFF0000"/>
      <name val="Meiryo UI"/>
      <family val="3"/>
      <charset val="128"/>
    </font>
    <font>
      <b/>
      <sz val="11"/>
      <color rgb="FFFF0000"/>
      <name val="Meiryo UI"/>
      <family val="3"/>
      <charset val="128"/>
    </font>
    <font>
      <sz val="13"/>
      <color rgb="FFFF0000"/>
      <name val="Meiryo UI"/>
      <family val="3"/>
      <charset val="128"/>
    </font>
    <font>
      <sz val="16"/>
      <color rgb="FFFF0000"/>
      <name val="Meiryo UI"/>
      <family val="3"/>
      <charset val="128"/>
    </font>
    <font>
      <b/>
      <sz val="11"/>
      <color indexed="81"/>
      <name val="MS P ゴシック"/>
      <family val="3"/>
      <charset val="128"/>
    </font>
    <font>
      <b/>
      <sz val="11"/>
      <color rgb="FFFF0000"/>
      <name val="游ゴシック"/>
      <family val="3"/>
      <charset val="128"/>
      <scheme val="minor"/>
    </font>
    <font>
      <sz val="12"/>
      <color rgb="FFFF0000"/>
      <name val="Meiryo UI"/>
      <family val="3"/>
      <charset val="128"/>
    </font>
    <font>
      <sz val="12"/>
      <name val="Meiryo UI"/>
      <family val="3"/>
      <charset val="128"/>
    </font>
    <font>
      <b/>
      <sz val="11"/>
      <name val="游ゴシック"/>
      <family val="3"/>
      <charset val="128"/>
      <scheme val="minor"/>
    </font>
  </fonts>
  <fills count="13">
    <fill>
      <patternFill patternType="none"/>
    </fill>
    <fill>
      <patternFill patternType="gray125"/>
    </fill>
    <fill>
      <patternFill patternType="solid">
        <fgColor theme="8" tint="0.79998168889431442"/>
        <bgColor indexed="64"/>
      </patternFill>
    </fill>
    <fill>
      <patternFill patternType="solid">
        <fgColor theme="1" tint="0.49998474074526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CCFFFF"/>
        <bgColor indexed="64"/>
      </patternFill>
    </fill>
    <fill>
      <patternFill patternType="solid">
        <fgColor rgb="FFFFFFCC"/>
      </patternFill>
    </fill>
    <fill>
      <patternFill patternType="solid">
        <fgColor rgb="FFFFFF00"/>
        <bgColor indexed="64"/>
      </patternFill>
    </fill>
    <fill>
      <patternFill patternType="solid">
        <fgColor theme="8" tint="-0.24994659260841701"/>
        <bgColor indexed="64"/>
      </patternFill>
    </fill>
    <fill>
      <patternFill patternType="solid">
        <fgColor rgb="FFFFC000"/>
        <bgColor indexed="64"/>
      </patternFill>
    </fill>
  </fills>
  <borders count="123">
    <border>
      <left/>
      <right/>
      <top/>
      <bottom/>
      <diagonal/>
    </border>
    <border>
      <left/>
      <right/>
      <top style="medium">
        <color indexed="64"/>
      </top>
      <bottom/>
      <diagonal/>
    </border>
    <border>
      <left style="thin">
        <color indexed="64"/>
      </left>
      <right style="thin">
        <color indexed="64"/>
      </right>
      <top style="thin">
        <color indexed="64"/>
      </top>
      <bottom/>
      <diagonal/>
    </border>
    <border>
      <left/>
      <right/>
      <top/>
      <bottom style="medium">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right style="thin">
        <color indexed="64"/>
      </right>
      <top style="medium">
        <color indexed="64"/>
      </top>
      <bottom/>
      <diagonal/>
    </border>
    <border>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top/>
      <bottom style="hair">
        <color indexed="64"/>
      </bottom>
      <diagonal/>
    </border>
    <border>
      <left/>
      <right style="medium">
        <color indexed="64"/>
      </right>
      <top style="medium">
        <color indexed="64"/>
      </top>
      <bottom style="thin">
        <color indexed="64"/>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diagonal/>
    </border>
    <border>
      <left/>
      <right style="mediumDashed">
        <color indexed="64"/>
      </right>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bottom/>
      <diagonal/>
    </border>
    <border>
      <left/>
      <right style="thin">
        <color indexed="64"/>
      </right>
      <top/>
      <bottom style="medium">
        <color indexed="64"/>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hair">
        <color indexed="64"/>
      </bottom>
      <diagonal/>
    </border>
    <border>
      <left style="thin">
        <color indexed="64"/>
      </left>
      <right style="thin">
        <color indexed="64"/>
      </right>
      <top style="thick">
        <color indexed="64"/>
      </top>
      <bottom style="hair">
        <color indexed="64"/>
      </bottom>
      <diagonal/>
    </border>
    <border>
      <left style="thin">
        <color indexed="64"/>
      </left>
      <right style="thick">
        <color indexed="64"/>
      </right>
      <top style="thick">
        <color indexed="64"/>
      </top>
      <bottom style="hair">
        <color indexed="64"/>
      </bottom>
      <diagonal/>
    </border>
    <border>
      <left/>
      <right style="thin">
        <color indexed="64"/>
      </right>
      <top style="thin">
        <color indexed="64"/>
      </top>
      <bottom style="hair">
        <color indexed="64"/>
      </bottom>
      <diagonal/>
    </border>
    <border>
      <left style="thick">
        <color indexed="64"/>
      </left>
      <right/>
      <top/>
      <bottom style="hair">
        <color indexed="64"/>
      </bottom>
      <diagonal/>
    </border>
    <border>
      <left style="thin">
        <color indexed="64"/>
      </left>
      <right style="thick">
        <color indexed="64"/>
      </right>
      <top style="hair">
        <color indexed="64"/>
      </top>
      <bottom style="hair">
        <color indexed="64"/>
      </bottom>
      <diagonal/>
    </border>
    <border>
      <left style="thick">
        <color indexed="64"/>
      </left>
      <right/>
      <top style="hair">
        <color indexed="64"/>
      </top>
      <bottom style="hair">
        <color indexed="64"/>
      </bottom>
      <diagonal/>
    </border>
    <border>
      <left style="thick">
        <color indexed="64"/>
      </left>
      <right/>
      <top style="hair">
        <color indexed="64"/>
      </top>
      <bottom style="thick">
        <color indexed="64"/>
      </bottom>
      <diagonal/>
    </border>
    <border>
      <left style="thin">
        <color indexed="64"/>
      </left>
      <right style="thin">
        <color indexed="64"/>
      </right>
      <top style="hair">
        <color indexed="64"/>
      </top>
      <bottom style="thick">
        <color indexed="64"/>
      </bottom>
      <diagonal/>
    </border>
    <border>
      <left style="thin">
        <color indexed="64"/>
      </left>
      <right style="thick">
        <color indexed="64"/>
      </right>
      <top style="hair">
        <color indexed="64"/>
      </top>
      <bottom style="thick">
        <color indexed="64"/>
      </bottom>
      <diagonal/>
    </border>
    <border>
      <left/>
      <right style="thin">
        <color indexed="64"/>
      </right>
      <top style="hair">
        <color indexed="64"/>
      </top>
      <bottom style="medium">
        <color indexed="64"/>
      </bottom>
      <diagonal/>
    </border>
    <border>
      <left style="thick">
        <color indexed="64"/>
      </left>
      <right/>
      <top style="thick">
        <color indexed="64"/>
      </top>
      <bottom style="hair">
        <color indexed="64"/>
      </bottom>
      <diagonal/>
    </border>
    <border>
      <left style="thin">
        <color indexed="64"/>
      </left>
      <right/>
      <top style="thick">
        <color indexed="64"/>
      </top>
      <bottom/>
      <diagonal/>
    </border>
    <border>
      <left style="thin">
        <color indexed="64"/>
      </left>
      <right style="thick">
        <color indexed="64"/>
      </right>
      <top style="thick">
        <color indexed="64"/>
      </top>
      <bottom/>
      <diagonal/>
    </border>
    <border>
      <left style="thick">
        <color indexed="64"/>
      </left>
      <right/>
      <top style="thick">
        <color indexed="64"/>
      </top>
      <bottom/>
      <diagonal/>
    </border>
    <border>
      <left style="thick">
        <color indexed="64"/>
      </left>
      <right style="thin">
        <color indexed="64"/>
      </right>
      <top style="hair">
        <color indexed="64"/>
      </top>
      <bottom/>
      <diagonal/>
    </border>
    <border>
      <left style="thin">
        <color indexed="64"/>
      </left>
      <right style="thick">
        <color indexed="64"/>
      </right>
      <top/>
      <bottom/>
      <diagonal/>
    </border>
    <border>
      <left style="thick">
        <color indexed="64"/>
      </left>
      <right/>
      <top/>
      <bottom/>
      <diagonal/>
    </border>
    <border>
      <left style="thick">
        <color indexed="64"/>
      </left>
      <right style="thin">
        <color indexed="64"/>
      </right>
      <top style="hair">
        <color indexed="64"/>
      </top>
      <bottom style="thick">
        <color indexed="64"/>
      </bottom>
      <diagonal/>
    </border>
    <border>
      <left style="thin">
        <color indexed="64"/>
      </left>
      <right/>
      <top/>
      <bottom style="thick">
        <color indexed="64"/>
      </bottom>
      <diagonal/>
    </border>
    <border>
      <left style="thin">
        <color indexed="64"/>
      </left>
      <right style="thick">
        <color indexed="64"/>
      </right>
      <top/>
      <bottom style="thick">
        <color indexed="64"/>
      </bottom>
      <diagonal/>
    </border>
    <border>
      <left style="thick">
        <color indexed="64"/>
      </left>
      <right/>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64"/>
      </left>
      <right style="thin">
        <color indexed="64"/>
      </right>
      <top style="thin">
        <color indexed="64"/>
      </top>
      <bottom style="hair">
        <color indexed="64"/>
      </bottom>
      <diagonal/>
    </border>
    <border>
      <left style="thick">
        <color indexed="64"/>
      </left>
      <right style="thin">
        <color indexed="64"/>
      </right>
      <top style="hair">
        <color indexed="64"/>
      </top>
      <bottom style="hair">
        <color indexed="64"/>
      </bottom>
      <diagonal/>
    </border>
    <border>
      <left style="thick">
        <color indexed="64"/>
      </left>
      <right style="thin">
        <color indexed="64"/>
      </right>
      <top style="hair">
        <color indexed="64"/>
      </top>
      <bottom style="medium">
        <color indexed="64"/>
      </bottom>
      <diagonal/>
    </border>
    <border>
      <left/>
      <right style="medium">
        <color indexed="64"/>
      </right>
      <top style="hair">
        <color indexed="64"/>
      </top>
      <bottom style="hair">
        <color indexed="64"/>
      </bottom>
      <diagonal/>
    </border>
    <border>
      <left style="thin">
        <color indexed="64"/>
      </left>
      <right/>
      <top style="thick">
        <color indexed="64"/>
      </top>
      <bottom style="hair">
        <color indexed="64"/>
      </bottom>
      <diagonal/>
    </border>
    <border>
      <left style="thin">
        <color indexed="64"/>
      </left>
      <right/>
      <top style="hair">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right style="thick">
        <color indexed="64"/>
      </right>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right style="thick">
        <color indexed="64"/>
      </right>
      <top/>
      <bottom style="thick">
        <color indexed="64"/>
      </bottom>
      <diagonal/>
    </border>
    <border>
      <left/>
      <right style="thick">
        <color auto="1"/>
      </right>
      <top style="thick">
        <color auto="1"/>
      </top>
      <bottom/>
      <diagonal/>
    </border>
    <border>
      <left style="mediumDashed">
        <color indexed="64"/>
      </left>
      <right/>
      <top/>
      <bottom style="thick">
        <color indexed="64"/>
      </bottom>
      <diagonal/>
    </border>
    <border>
      <left style="thick">
        <color rgb="FFFF0000"/>
      </left>
      <right style="thick">
        <color rgb="FFFF0000"/>
      </right>
      <top style="thick">
        <color rgb="FFFF0000"/>
      </top>
      <bottom style="thick">
        <color rgb="FFFF0000"/>
      </bottom>
      <diagonal/>
    </border>
    <border>
      <left style="thick">
        <color rgb="FFFF0000"/>
      </left>
      <right/>
      <top/>
      <bottom/>
      <diagonal/>
    </border>
    <border>
      <left/>
      <right/>
      <top style="thick">
        <color indexed="64"/>
      </top>
      <bottom style="thick">
        <color indexed="64"/>
      </bottom>
      <diagonal/>
    </border>
    <border>
      <left/>
      <right style="medium">
        <color indexed="64"/>
      </right>
      <top/>
      <bottom/>
      <diagonal/>
    </border>
    <border>
      <left style="thin">
        <color indexed="64"/>
      </left>
      <right style="thick">
        <color indexed="64"/>
      </right>
      <top style="medium">
        <color indexed="64"/>
      </top>
      <bottom style="medium">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1" fillId="9" borderId="62" applyNumberFormat="0" applyFont="0" applyAlignment="0" applyProtection="0">
      <alignment vertical="center"/>
    </xf>
    <xf numFmtId="0" fontId="10" fillId="0" borderId="0" applyNumberForma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425">
    <xf numFmtId="0" fontId="0" fillId="0" borderId="0" xfId="0">
      <alignment vertical="center"/>
    </xf>
    <xf numFmtId="38" fontId="3" fillId="0" borderId="21" xfId="1" applyFont="1" applyFill="1" applyBorder="1">
      <alignment vertical="center"/>
    </xf>
    <xf numFmtId="38" fontId="3" fillId="0" borderId="29" xfId="1" applyFont="1" applyFill="1" applyBorder="1" applyAlignment="1">
      <alignment horizontal="left" vertical="center" wrapText="1"/>
    </xf>
    <xf numFmtId="38" fontId="3" fillId="0" borderId="17" xfId="1" applyFont="1" applyFill="1" applyBorder="1" applyAlignment="1">
      <alignment horizontal="left" vertical="center" wrapText="1"/>
    </xf>
    <xf numFmtId="38" fontId="3" fillId="0" borderId="17" xfId="1" applyFont="1" applyFill="1" applyBorder="1" applyAlignment="1">
      <alignment vertical="center" wrapText="1"/>
    </xf>
    <xf numFmtId="38" fontId="3" fillId="0" borderId="30" xfId="1" applyFont="1" applyFill="1" applyBorder="1" applyAlignment="1">
      <alignment vertical="center" wrapText="1"/>
    </xf>
    <xf numFmtId="38" fontId="3" fillId="0" borderId="17" xfId="1" applyFont="1" applyFill="1" applyBorder="1">
      <alignment vertical="center"/>
    </xf>
    <xf numFmtId="38" fontId="3" fillId="0" borderId="37" xfId="1" applyFont="1" applyFill="1" applyBorder="1" applyAlignment="1">
      <alignment horizontal="left" vertical="center" wrapText="1"/>
    </xf>
    <xf numFmtId="38" fontId="3" fillId="0" borderId="41" xfId="1" applyFont="1" applyFill="1" applyBorder="1">
      <alignment vertical="center"/>
    </xf>
    <xf numFmtId="38" fontId="3" fillId="0" borderId="24" xfId="1" applyFont="1" applyFill="1" applyBorder="1">
      <alignment vertical="center"/>
    </xf>
    <xf numFmtId="38" fontId="5" fillId="0" borderId="0" xfId="1" applyFont="1" applyFill="1" applyBorder="1">
      <alignment vertical="center"/>
    </xf>
    <xf numFmtId="38" fontId="3" fillId="0" borderId="0" xfId="1" applyFont="1" applyFill="1" applyBorder="1">
      <alignment vertical="center"/>
    </xf>
    <xf numFmtId="38" fontId="3" fillId="0" borderId="42" xfId="1" applyFont="1" applyFill="1" applyBorder="1">
      <alignment vertical="center"/>
    </xf>
    <xf numFmtId="38" fontId="3" fillId="0" borderId="26" xfId="1" applyFont="1" applyFill="1" applyBorder="1">
      <alignment vertical="center"/>
    </xf>
    <xf numFmtId="38" fontId="3" fillId="0" borderId="28" xfId="1" applyFont="1" applyFill="1" applyBorder="1">
      <alignment vertical="center"/>
    </xf>
    <xf numFmtId="38" fontId="3" fillId="0" borderId="29" xfId="1" applyFont="1" applyFill="1" applyBorder="1">
      <alignment vertical="center"/>
    </xf>
    <xf numFmtId="38" fontId="3" fillId="0" borderId="34" xfId="1" applyFont="1" applyFill="1" applyBorder="1">
      <alignment vertical="center"/>
    </xf>
    <xf numFmtId="38" fontId="3" fillId="0" borderId="30" xfId="1" applyFont="1" applyFill="1" applyBorder="1">
      <alignment vertical="center"/>
    </xf>
    <xf numFmtId="38" fontId="3" fillId="0" borderId="42" xfId="1" applyFont="1" applyFill="1" applyBorder="1" applyAlignment="1">
      <alignment vertical="center" wrapText="1"/>
    </xf>
    <xf numFmtId="0" fontId="3" fillId="0" borderId="0" xfId="0" applyFont="1" applyAlignment="1">
      <alignment vertical="center" shrinkToFit="1"/>
    </xf>
    <xf numFmtId="38" fontId="7" fillId="0" borderId="0" xfId="1" applyFont="1" applyFill="1" applyBorder="1" applyAlignment="1">
      <alignment horizontal="right" vertical="center"/>
    </xf>
    <xf numFmtId="0" fontId="3" fillId="7" borderId="45" xfId="0" applyFont="1" applyFill="1" applyBorder="1" applyAlignment="1">
      <alignment horizontal="center" vertical="center" shrinkToFit="1"/>
    </xf>
    <xf numFmtId="0" fontId="3" fillId="7" borderId="21" xfId="0" applyFont="1" applyFill="1" applyBorder="1" applyAlignment="1">
      <alignment vertical="center" wrapText="1"/>
    </xf>
    <xf numFmtId="38" fontId="3" fillId="7" borderId="21" xfId="1" applyFont="1" applyFill="1" applyBorder="1">
      <alignment vertical="center"/>
    </xf>
    <xf numFmtId="0" fontId="3" fillId="7" borderId="20" xfId="0" applyFont="1" applyFill="1" applyBorder="1" applyAlignment="1">
      <alignment horizontal="center" vertical="center" shrinkToFit="1"/>
    </xf>
    <xf numFmtId="38" fontId="3" fillId="7" borderId="21" xfId="1" applyFont="1" applyFill="1" applyBorder="1" applyAlignment="1">
      <alignment vertical="center" wrapText="1"/>
    </xf>
    <xf numFmtId="38" fontId="3" fillId="7" borderId="39" xfId="1" applyFont="1" applyFill="1" applyBorder="1" applyAlignment="1">
      <alignment vertical="center" wrapText="1"/>
    </xf>
    <xf numFmtId="0" fontId="3" fillId="7" borderId="41" xfId="0" applyFont="1" applyFill="1" applyBorder="1" applyAlignment="1">
      <alignment horizontal="center" vertical="center" shrinkToFit="1"/>
    </xf>
    <xf numFmtId="38" fontId="3" fillId="7" borderId="43" xfId="1" applyFont="1" applyFill="1" applyBorder="1" applyAlignment="1">
      <alignment vertical="center" wrapText="1"/>
    </xf>
    <xf numFmtId="38" fontId="3" fillId="7" borderId="44" xfId="1" applyFont="1" applyFill="1" applyBorder="1" applyAlignment="1">
      <alignment vertical="center" wrapText="1"/>
    </xf>
    <xf numFmtId="38" fontId="3" fillId="7" borderId="40" xfId="1" applyFont="1" applyFill="1" applyBorder="1" applyAlignment="1">
      <alignment vertical="center" wrapText="1"/>
    </xf>
    <xf numFmtId="38" fontId="3" fillId="7" borderId="42" xfId="1" applyFont="1" applyFill="1" applyBorder="1">
      <alignment vertical="center"/>
    </xf>
    <xf numFmtId="38" fontId="3" fillId="7" borderId="35" xfId="1" applyFont="1" applyFill="1" applyBorder="1" applyAlignment="1">
      <alignment vertical="center" wrapText="1"/>
    </xf>
    <xf numFmtId="0" fontId="3" fillId="7" borderId="21" xfId="0" applyFont="1" applyFill="1" applyBorder="1" applyAlignment="1">
      <alignment horizontal="center" vertical="center" shrinkToFit="1"/>
    </xf>
    <xf numFmtId="38" fontId="3" fillId="7" borderId="38" xfId="1" applyFont="1" applyFill="1" applyBorder="1" applyAlignment="1">
      <alignment vertical="center" wrapText="1"/>
    </xf>
    <xf numFmtId="38" fontId="3" fillId="7" borderId="26" xfId="1" applyFont="1" applyFill="1" applyBorder="1">
      <alignment vertical="center"/>
    </xf>
    <xf numFmtId="38" fontId="3" fillId="7" borderId="41" xfId="1" applyFont="1" applyFill="1" applyBorder="1">
      <alignment vertical="center"/>
    </xf>
    <xf numFmtId="38" fontId="3" fillId="7" borderId="21" xfId="1" applyFont="1" applyFill="1" applyBorder="1" applyAlignment="1">
      <alignment vertical="center" shrinkToFit="1"/>
    </xf>
    <xf numFmtId="38" fontId="3" fillId="7" borderId="36" xfId="1" applyFont="1" applyFill="1" applyBorder="1" applyAlignment="1">
      <alignment vertical="center" wrapText="1"/>
    </xf>
    <xf numFmtId="38" fontId="3" fillId="7" borderId="24" xfId="1" applyFont="1" applyFill="1" applyBorder="1" applyAlignment="1">
      <alignment vertical="center" wrapText="1"/>
    </xf>
    <xf numFmtId="38" fontId="3" fillId="7" borderId="24" xfId="1" applyFont="1" applyFill="1" applyBorder="1" applyAlignment="1">
      <alignment vertical="center" shrinkToFit="1"/>
    </xf>
    <xf numFmtId="38" fontId="3" fillId="7" borderId="24" xfId="1" applyFont="1" applyFill="1" applyBorder="1">
      <alignment vertical="center"/>
    </xf>
    <xf numFmtId="38" fontId="3" fillId="7" borderId="41" xfId="1" applyFont="1" applyFill="1" applyBorder="1" applyAlignment="1">
      <alignment vertical="center" wrapText="1"/>
    </xf>
    <xf numFmtId="38" fontId="3" fillId="0" borderId="41" xfId="1" applyFont="1" applyFill="1" applyBorder="1" applyAlignment="1">
      <alignment vertical="center" wrapText="1"/>
    </xf>
    <xf numFmtId="0" fontId="11" fillId="8" borderId="0" xfId="0" applyFont="1" applyFill="1" applyBorder="1" applyAlignment="1">
      <alignment vertical="center" wrapText="1"/>
    </xf>
    <xf numFmtId="0" fontId="3" fillId="0" borderId="0" xfId="0" applyFont="1">
      <alignment vertical="center"/>
    </xf>
    <xf numFmtId="0" fontId="0" fillId="0" borderId="0" xfId="0" applyBorder="1" applyAlignment="1">
      <alignment vertical="center"/>
    </xf>
    <xf numFmtId="0" fontId="11" fillId="0" borderId="0" xfId="0" applyFont="1" applyFill="1" applyBorder="1" applyAlignment="1">
      <alignment vertical="center" wrapText="1"/>
    </xf>
    <xf numFmtId="0" fontId="15" fillId="0" borderId="0" xfId="3" applyFont="1" applyFill="1" applyBorder="1" applyAlignment="1">
      <alignment horizontal="center" vertical="center" wrapText="1"/>
    </xf>
    <xf numFmtId="0" fontId="0" fillId="0" borderId="0" xfId="0" applyFill="1">
      <alignment vertical="center"/>
    </xf>
    <xf numFmtId="0" fontId="16" fillId="0" borderId="0" xfId="0" applyFont="1" applyAlignment="1">
      <alignment horizontal="left" vertical="center"/>
    </xf>
    <xf numFmtId="0" fontId="19" fillId="8" borderId="0" xfId="3" applyFont="1" applyFill="1" applyBorder="1" applyAlignment="1">
      <alignment horizontal="left" vertical="center" wrapText="1"/>
    </xf>
    <xf numFmtId="38" fontId="3" fillId="7" borderId="79" xfId="1" applyFont="1" applyFill="1" applyBorder="1">
      <alignment vertical="center"/>
    </xf>
    <xf numFmtId="0" fontId="25" fillId="7" borderId="80" xfId="0" applyFont="1" applyFill="1" applyBorder="1" applyAlignment="1">
      <alignment horizontal="center" vertical="center" shrinkToFit="1"/>
    </xf>
    <xf numFmtId="38" fontId="24" fillId="7" borderId="85" xfId="1" applyFont="1" applyFill="1" applyBorder="1" applyAlignment="1">
      <alignment vertical="center" wrapText="1"/>
    </xf>
    <xf numFmtId="38" fontId="24" fillId="7" borderId="89" xfId="1" applyFont="1" applyFill="1" applyBorder="1" applyAlignment="1">
      <alignment vertical="center" wrapText="1"/>
    </xf>
    <xf numFmtId="38" fontId="3" fillId="0" borderId="7" xfId="1" applyFont="1" applyFill="1" applyBorder="1" applyAlignment="1">
      <alignment vertical="center" wrapText="1"/>
    </xf>
    <xf numFmtId="0" fontId="4" fillId="0" borderId="0" xfId="0" applyFont="1" applyAlignment="1">
      <alignment vertical="center" shrinkToFit="1"/>
    </xf>
    <xf numFmtId="0" fontId="35" fillId="8" borderId="0" xfId="3" applyFont="1" applyFill="1" applyBorder="1" applyAlignment="1">
      <alignment horizontal="left" vertical="center" wrapText="1"/>
    </xf>
    <xf numFmtId="0" fontId="18" fillId="8" borderId="0" xfId="0" applyFont="1" applyFill="1" applyBorder="1" applyAlignment="1">
      <alignment vertical="center" wrapText="1"/>
    </xf>
    <xf numFmtId="38" fontId="3" fillId="0" borderId="7" xfId="1" applyFont="1" applyFill="1" applyBorder="1" applyAlignment="1">
      <alignment vertical="center" wrapText="1"/>
    </xf>
    <xf numFmtId="0" fontId="14" fillId="9" borderId="63" xfId="2" applyFont="1" applyBorder="1" applyAlignment="1">
      <alignment horizontal="center" vertical="center"/>
    </xf>
    <xf numFmtId="0" fontId="14" fillId="7" borderId="63" xfId="2" applyFont="1" applyFill="1" applyBorder="1" applyAlignment="1">
      <alignment horizontal="center" vertical="center"/>
    </xf>
    <xf numFmtId="0" fontId="18" fillId="7" borderId="56" xfId="0" applyFont="1" applyFill="1" applyBorder="1" applyAlignment="1">
      <alignment horizontal="center" vertical="center" wrapText="1"/>
    </xf>
    <xf numFmtId="0" fontId="18" fillId="7" borderId="4" xfId="0" applyFont="1" applyFill="1" applyBorder="1" applyAlignment="1">
      <alignment horizontal="center" vertical="center"/>
    </xf>
    <xf numFmtId="0" fontId="18" fillId="7" borderId="64" xfId="0" applyFont="1" applyFill="1" applyBorder="1" applyAlignment="1">
      <alignment horizontal="center" vertical="center"/>
    </xf>
    <xf numFmtId="0" fontId="18" fillId="7" borderId="57" xfId="0" applyFont="1" applyFill="1" applyBorder="1" applyAlignment="1">
      <alignment horizontal="center" vertical="center"/>
    </xf>
    <xf numFmtId="0" fontId="18" fillId="7" borderId="0" xfId="0" applyFont="1" applyFill="1" applyBorder="1" applyAlignment="1">
      <alignment horizontal="center" vertical="center"/>
    </xf>
    <xf numFmtId="0" fontId="18" fillId="7" borderId="60" xfId="0" applyFont="1" applyFill="1" applyBorder="1" applyAlignment="1">
      <alignment horizontal="center" vertical="center"/>
    </xf>
    <xf numFmtId="0" fontId="18" fillId="7" borderId="65" xfId="0" applyFont="1" applyFill="1" applyBorder="1" applyAlignment="1">
      <alignment horizontal="center" vertical="center"/>
    </xf>
    <xf numFmtId="0" fontId="18" fillId="7" borderId="66" xfId="0" applyFont="1" applyFill="1" applyBorder="1" applyAlignment="1">
      <alignment horizontal="center" vertical="center"/>
    </xf>
    <xf numFmtId="0" fontId="18" fillId="7" borderId="67" xfId="0" applyFont="1" applyFill="1" applyBorder="1" applyAlignment="1">
      <alignment horizontal="center" vertical="center"/>
    </xf>
    <xf numFmtId="0" fontId="14" fillId="7" borderId="2" xfId="2" applyFont="1" applyFill="1" applyBorder="1" applyAlignment="1">
      <alignment horizontal="center" vertical="center"/>
    </xf>
    <xf numFmtId="0" fontId="14" fillId="7" borderId="58" xfId="2" applyFont="1" applyFill="1" applyBorder="1" applyAlignment="1">
      <alignment horizontal="center" vertical="center"/>
    </xf>
    <xf numFmtId="0" fontId="14" fillId="7" borderId="68" xfId="2" applyFont="1" applyFill="1" applyBorder="1" applyAlignment="1">
      <alignment horizontal="center" vertical="center"/>
    </xf>
    <xf numFmtId="0" fontId="13" fillId="7" borderId="56" xfId="0" applyFont="1" applyFill="1" applyBorder="1" applyAlignment="1">
      <alignment horizontal="center" vertical="center" wrapText="1"/>
    </xf>
    <xf numFmtId="0" fontId="13" fillId="7" borderId="4" xfId="0" applyFont="1" applyFill="1" applyBorder="1" applyAlignment="1">
      <alignment horizontal="center" vertical="center" wrapText="1"/>
    </xf>
    <xf numFmtId="0" fontId="13" fillId="7" borderId="64" xfId="0" applyFont="1" applyFill="1" applyBorder="1" applyAlignment="1">
      <alignment horizontal="center" vertical="center" wrapText="1"/>
    </xf>
    <xf numFmtId="0" fontId="13" fillId="7" borderId="57" xfId="0" applyFont="1" applyFill="1" applyBorder="1" applyAlignment="1">
      <alignment horizontal="center" vertical="center" wrapText="1"/>
    </xf>
    <xf numFmtId="0" fontId="13" fillId="7" borderId="0" xfId="0" applyFont="1" applyFill="1" applyBorder="1" applyAlignment="1">
      <alignment horizontal="center" vertical="center" wrapText="1"/>
    </xf>
    <xf numFmtId="0" fontId="13" fillId="7" borderId="60" xfId="0" applyFont="1" applyFill="1" applyBorder="1" applyAlignment="1">
      <alignment horizontal="center" vertical="center" wrapText="1"/>
    </xf>
    <xf numFmtId="0" fontId="13" fillId="7" borderId="65" xfId="0" applyFont="1" applyFill="1" applyBorder="1" applyAlignment="1">
      <alignment horizontal="center" vertical="center" wrapText="1"/>
    </xf>
    <xf numFmtId="0" fontId="13" fillId="7" borderId="66" xfId="0" applyFont="1" applyFill="1" applyBorder="1" applyAlignment="1">
      <alignment horizontal="center" vertical="center" wrapText="1"/>
    </xf>
    <xf numFmtId="0" fontId="13" fillId="7" borderId="67" xfId="0" applyFont="1" applyFill="1" applyBorder="1" applyAlignment="1">
      <alignment horizontal="center" vertical="center" wrapText="1"/>
    </xf>
    <xf numFmtId="38" fontId="3" fillId="7" borderId="86" xfId="1" applyFont="1" applyFill="1" applyBorder="1" applyAlignment="1">
      <alignment vertical="center" wrapText="1"/>
    </xf>
    <xf numFmtId="38" fontId="3" fillId="7" borderId="57" xfId="1" applyFont="1" applyFill="1" applyBorder="1" applyAlignment="1">
      <alignment vertical="center" wrapText="1"/>
    </xf>
    <xf numFmtId="38" fontId="3" fillId="7" borderId="93" xfId="1" applyFont="1" applyFill="1" applyBorder="1" applyAlignment="1">
      <alignment vertical="center" wrapText="1"/>
    </xf>
    <xf numFmtId="38" fontId="3" fillId="0" borderId="0" xfId="1" applyFont="1" applyFill="1" applyBorder="1" applyAlignment="1">
      <alignment horizontal="left" vertical="center" wrapText="1"/>
    </xf>
    <xf numFmtId="38" fontId="3" fillId="7" borderId="88" xfId="1" applyFont="1" applyFill="1" applyBorder="1" applyAlignment="1">
      <alignment horizontal="right" vertical="center" wrapText="1"/>
    </xf>
    <xf numFmtId="38" fontId="3" fillId="7" borderId="91" xfId="1" applyFont="1" applyFill="1" applyBorder="1" applyAlignment="1">
      <alignment horizontal="right" vertical="center" wrapText="1"/>
    </xf>
    <xf numFmtId="38" fontId="3" fillId="7" borderId="95" xfId="1" applyFont="1" applyFill="1" applyBorder="1" applyAlignment="1">
      <alignment horizontal="right" vertical="center" wrapText="1"/>
    </xf>
    <xf numFmtId="0" fontId="12" fillId="8" borderId="0" xfId="0" applyFont="1" applyFill="1" applyBorder="1" applyAlignment="1">
      <alignment horizontal="center" vertical="center" wrapText="1"/>
    </xf>
    <xf numFmtId="0" fontId="14" fillId="0" borderId="56"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64" xfId="0" applyFont="1" applyFill="1" applyBorder="1" applyAlignment="1">
      <alignment horizontal="left" vertical="center" wrapText="1"/>
    </xf>
    <xf numFmtId="0" fontId="14" fillId="0" borderId="65" xfId="0" applyFont="1" applyFill="1" applyBorder="1" applyAlignment="1">
      <alignment horizontal="left" vertical="center" wrapText="1"/>
    </xf>
    <xf numFmtId="0" fontId="14" fillId="0" borderId="66" xfId="0" applyFont="1" applyFill="1" applyBorder="1" applyAlignment="1">
      <alignment horizontal="left" vertical="center" wrapText="1"/>
    </xf>
    <xf numFmtId="0" fontId="14" fillId="0" borderId="67" xfId="0" applyFont="1" applyFill="1" applyBorder="1" applyAlignment="1">
      <alignment horizontal="left" vertical="center" wrapText="1"/>
    </xf>
    <xf numFmtId="0" fontId="14" fillId="0" borderId="57"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4" fillId="0" borderId="60" xfId="0" applyFont="1" applyFill="1" applyBorder="1" applyAlignment="1">
      <alignment horizontal="left" vertical="center" wrapText="1"/>
    </xf>
    <xf numFmtId="0" fontId="36" fillId="11" borderId="91" xfId="3" applyFont="1" applyFill="1" applyBorder="1" applyAlignment="1">
      <alignment horizontal="center" vertical="center" wrapText="1"/>
    </xf>
    <xf numFmtId="0" fontId="36" fillId="11" borderId="0" xfId="3" applyFont="1" applyFill="1" applyBorder="1" applyAlignment="1">
      <alignment horizontal="center" vertical="center" wrapText="1"/>
    </xf>
    <xf numFmtId="0" fontId="10" fillId="0" borderId="56" xfId="3" applyFill="1" applyBorder="1" applyAlignment="1">
      <alignment horizontal="left" vertical="center"/>
    </xf>
    <xf numFmtId="0" fontId="10" fillId="0" borderId="4" xfId="3" applyFill="1" applyBorder="1" applyAlignment="1">
      <alignment horizontal="left" vertical="center"/>
    </xf>
    <xf numFmtId="0" fontId="10" fillId="0" borderId="64" xfId="3" applyFill="1" applyBorder="1" applyAlignment="1">
      <alignment horizontal="left" vertical="center"/>
    </xf>
    <xf numFmtId="0" fontId="10" fillId="0" borderId="65" xfId="3" applyFill="1" applyBorder="1" applyAlignment="1">
      <alignment horizontal="left" vertical="center"/>
    </xf>
    <xf numFmtId="0" fontId="10" fillId="0" borderId="66" xfId="3" applyFill="1" applyBorder="1" applyAlignment="1">
      <alignment horizontal="left" vertical="center"/>
    </xf>
    <xf numFmtId="0" fontId="10" fillId="0" borderId="67" xfId="3" applyFill="1" applyBorder="1" applyAlignment="1">
      <alignment horizontal="left" vertical="center"/>
    </xf>
    <xf numFmtId="0" fontId="28" fillId="0" borderId="0" xfId="4" applyFont="1">
      <alignment vertical="center"/>
    </xf>
    <xf numFmtId="0" fontId="3" fillId="0" borderId="0" xfId="4" applyFont="1">
      <alignment vertical="center"/>
    </xf>
    <xf numFmtId="0" fontId="21" fillId="8" borderId="47" xfId="4" applyFont="1" applyFill="1" applyBorder="1">
      <alignment vertical="center"/>
    </xf>
    <xf numFmtId="0" fontId="3" fillId="8" borderId="48" xfId="4" applyFont="1" applyFill="1" applyBorder="1">
      <alignment vertical="center"/>
    </xf>
    <xf numFmtId="0" fontId="3" fillId="8" borderId="49" xfId="4" applyFont="1" applyFill="1" applyBorder="1">
      <alignment vertical="center"/>
    </xf>
    <xf numFmtId="0" fontId="5" fillId="8" borderId="50" xfId="4" applyFont="1" applyFill="1" applyBorder="1">
      <alignment vertical="center"/>
    </xf>
    <xf numFmtId="0" fontId="3" fillId="8" borderId="0" xfId="4" applyFont="1" applyFill="1">
      <alignment vertical="center"/>
    </xf>
    <xf numFmtId="0" fontId="3" fillId="8" borderId="51" xfId="4" applyFont="1" applyFill="1" applyBorder="1">
      <alignment vertical="center"/>
    </xf>
    <xf numFmtId="0" fontId="8" fillId="8" borderId="50" xfId="4" applyFont="1" applyFill="1" applyBorder="1">
      <alignment vertical="center"/>
    </xf>
    <xf numFmtId="0" fontId="8" fillId="8" borderId="0" xfId="4" applyFont="1" applyFill="1">
      <alignment vertical="center"/>
    </xf>
    <xf numFmtId="0" fontId="22" fillId="7" borderId="69" xfId="4" applyFont="1" applyFill="1" applyBorder="1" applyAlignment="1">
      <alignment horizontal="center" vertical="center"/>
    </xf>
    <xf numFmtId="0" fontId="22" fillId="7" borderId="70" xfId="4" applyFont="1" applyFill="1" applyBorder="1" applyAlignment="1">
      <alignment horizontal="center" vertical="center"/>
    </xf>
    <xf numFmtId="0" fontId="8" fillId="8" borderId="0" xfId="4" applyFont="1" applyFill="1" applyAlignment="1">
      <alignment horizontal="center" vertical="center"/>
    </xf>
    <xf numFmtId="0" fontId="37" fillId="8" borderId="0" xfId="4" applyFont="1" applyFill="1">
      <alignment vertical="center"/>
    </xf>
    <xf numFmtId="0" fontId="3" fillId="8" borderId="50" xfId="4" applyFont="1" applyFill="1" applyBorder="1">
      <alignment vertical="center"/>
    </xf>
    <xf numFmtId="0" fontId="7" fillId="8" borderId="0" xfId="4" applyFont="1" applyFill="1">
      <alignment vertical="center"/>
    </xf>
    <xf numFmtId="0" fontId="38" fillId="8" borderId="50" xfId="4" applyFont="1" applyFill="1" applyBorder="1" applyAlignment="1"/>
    <xf numFmtId="0" fontId="34" fillId="8" borderId="0" xfId="4" applyFont="1" applyFill="1">
      <alignment vertical="center"/>
    </xf>
    <xf numFmtId="0" fontId="38" fillId="8" borderId="50" xfId="4" applyFont="1" applyFill="1" applyBorder="1">
      <alignment vertical="center"/>
    </xf>
    <xf numFmtId="0" fontId="39" fillId="8" borderId="50" xfId="4" applyFont="1" applyFill="1" applyBorder="1">
      <alignment vertical="center"/>
    </xf>
    <xf numFmtId="0" fontId="8" fillId="8" borderId="117" xfId="4" applyFont="1" applyFill="1" applyBorder="1">
      <alignment vertical="center"/>
    </xf>
    <xf numFmtId="179" fontId="22" fillId="7" borderId="69" xfId="4" applyNumberFormat="1" applyFont="1" applyFill="1" applyBorder="1" applyAlignment="1">
      <alignment horizontal="center" vertical="center"/>
    </xf>
    <xf numFmtId="179" fontId="22" fillId="7" borderId="70" xfId="4" applyNumberFormat="1" applyFont="1" applyFill="1" applyBorder="1" applyAlignment="1">
      <alignment horizontal="center" vertical="center"/>
    </xf>
    <xf numFmtId="0" fontId="21" fillId="8" borderId="0" xfId="4" applyFont="1" applyFill="1" applyAlignment="1">
      <alignment horizontal="right" vertical="center"/>
    </xf>
    <xf numFmtId="0" fontId="41" fillId="12" borderId="118" xfId="4" applyFont="1" applyFill="1" applyBorder="1">
      <alignment vertical="center"/>
    </xf>
    <xf numFmtId="0" fontId="42" fillId="8" borderId="119" xfId="4" applyFont="1" applyFill="1" applyBorder="1" applyAlignment="1">
      <alignment horizontal="left" vertical="center" wrapText="1"/>
    </xf>
    <xf numFmtId="0" fontId="42" fillId="8" borderId="0" xfId="4" applyFont="1" applyFill="1" applyAlignment="1">
      <alignment horizontal="left" vertical="center" wrapText="1"/>
    </xf>
    <xf numFmtId="0" fontId="42" fillId="8" borderId="51" xfId="4" applyFont="1" applyFill="1" applyBorder="1" applyAlignment="1">
      <alignment horizontal="left" vertical="center" wrapText="1"/>
    </xf>
    <xf numFmtId="179" fontId="22" fillId="8" borderId="52" xfId="4" applyNumberFormat="1" applyFont="1" applyFill="1" applyBorder="1" applyAlignment="1">
      <alignment horizontal="center" vertical="center"/>
    </xf>
    <xf numFmtId="179" fontId="22" fillId="8" borderId="53" xfId="4" applyNumberFormat="1" applyFont="1" applyFill="1" applyBorder="1" applyAlignment="1">
      <alignment horizontal="center" vertical="center"/>
    </xf>
    <xf numFmtId="0" fontId="7" fillId="8" borderId="53" xfId="4" applyFont="1" applyFill="1" applyBorder="1">
      <alignment vertical="center"/>
    </xf>
    <xf numFmtId="0" fontId="44" fillId="8" borderId="53" xfId="4" applyFont="1" applyFill="1" applyBorder="1" applyAlignment="1">
      <alignment horizontal="right" vertical="center"/>
    </xf>
    <xf numFmtId="0" fontId="41" fillId="8" borderId="53" xfId="4" applyFont="1" applyFill="1" applyBorder="1">
      <alignment vertical="center"/>
    </xf>
    <xf numFmtId="0" fontId="42" fillId="8" borderId="53" xfId="4" applyFont="1" applyFill="1" applyBorder="1" applyAlignment="1">
      <alignment horizontal="left" vertical="center" wrapText="1"/>
    </xf>
    <xf numFmtId="0" fontId="42" fillId="8" borderId="54" xfId="4" applyFont="1" applyFill="1" applyBorder="1" applyAlignment="1">
      <alignment horizontal="left" vertical="center" wrapText="1"/>
    </xf>
    <xf numFmtId="0" fontId="23" fillId="0" borderId="14" xfId="4" applyFont="1" applyBorder="1" applyAlignment="1">
      <alignment horizontal="center" vertical="center"/>
    </xf>
    <xf numFmtId="0" fontId="23" fillId="0" borderId="1" xfId="4" applyFont="1" applyBorder="1" applyAlignment="1">
      <alignment horizontal="center" vertical="center"/>
    </xf>
    <xf numFmtId="0" fontId="23" fillId="7" borderId="71" xfId="4" applyFont="1" applyFill="1" applyBorder="1">
      <alignment vertical="center"/>
    </xf>
    <xf numFmtId="0" fontId="23" fillId="7" borderId="71" xfId="4" applyFont="1" applyFill="1" applyBorder="1" applyAlignment="1">
      <alignment horizontal="center" vertical="center" wrapText="1"/>
    </xf>
    <xf numFmtId="0" fontId="23" fillId="0" borderId="15" xfId="4" applyFont="1" applyBorder="1" applyAlignment="1">
      <alignment horizontal="center" vertical="center"/>
    </xf>
    <xf numFmtId="0" fontId="23" fillId="0" borderId="0" xfId="4" applyFont="1" applyAlignment="1">
      <alignment horizontal="center" vertical="center"/>
    </xf>
    <xf numFmtId="0" fontId="23" fillId="7" borderId="72" xfId="4" applyFont="1" applyFill="1" applyBorder="1">
      <alignment vertical="center"/>
    </xf>
    <xf numFmtId="0" fontId="23" fillId="7" borderId="72" xfId="4" applyFont="1" applyFill="1" applyBorder="1" applyAlignment="1">
      <alignment horizontal="center" vertical="center" wrapText="1"/>
    </xf>
    <xf numFmtId="0" fontId="23" fillId="0" borderId="16" xfId="4" applyFont="1" applyBorder="1" applyAlignment="1">
      <alignment horizontal="center" vertical="center"/>
    </xf>
    <xf numFmtId="0" fontId="23" fillId="0" borderId="3" xfId="4" applyFont="1" applyBorder="1" applyAlignment="1">
      <alignment horizontal="center" vertical="center"/>
    </xf>
    <xf numFmtId="0" fontId="23" fillId="7" borderId="73" xfId="4" applyFont="1" applyFill="1" applyBorder="1">
      <alignment vertical="center"/>
    </xf>
    <xf numFmtId="0" fontId="23" fillId="7" borderId="73" xfId="4" applyFont="1" applyFill="1" applyBorder="1" applyAlignment="1">
      <alignment horizontal="center" vertical="center" wrapText="1"/>
    </xf>
    <xf numFmtId="0" fontId="9" fillId="0" borderId="0" xfId="4" applyFont="1">
      <alignment vertical="center"/>
    </xf>
    <xf numFmtId="0" fontId="6" fillId="0" borderId="12" xfId="4" applyFont="1" applyBorder="1" applyAlignment="1">
      <alignment horizontal="left" vertical="center" wrapText="1"/>
    </xf>
    <xf numFmtId="0" fontId="6" fillId="0" borderId="13" xfId="4" applyFont="1" applyBorder="1" applyAlignment="1">
      <alignment horizontal="left" vertical="center" wrapText="1"/>
    </xf>
    <xf numFmtId="0" fontId="8" fillId="0" borderId="0" xfId="4" applyFont="1" applyAlignment="1">
      <alignment horizontal="right" vertical="center"/>
    </xf>
    <xf numFmtId="38" fontId="23" fillId="0" borderId="5" xfId="5" applyFont="1" applyFill="1" applyBorder="1" applyAlignment="1">
      <alignment horizontal="left" vertical="center" wrapText="1"/>
    </xf>
    <xf numFmtId="38" fontId="23" fillId="0" borderId="9" xfId="5" applyFont="1" applyFill="1" applyBorder="1" applyAlignment="1">
      <alignment horizontal="left" vertical="center" wrapText="1"/>
    </xf>
    <xf numFmtId="38" fontId="24" fillId="0" borderId="9" xfId="5" applyFont="1" applyFill="1" applyBorder="1" applyAlignment="1">
      <alignment horizontal="left" vertical="center" wrapText="1"/>
    </xf>
    <xf numFmtId="38" fontId="24" fillId="0" borderId="6" xfId="5" applyFont="1" applyFill="1" applyBorder="1" applyAlignment="1">
      <alignment horizontal="left" vertical="center" wrapText="1"/>
    </xf>
    <xf numFmtId="38" fontId="24" fillId="0" borderId="6" xfId="5" applyFont="1" applyFill="1" applyBorder="1" applyAlignment="1">
      <alignment vertical="center" wrapText="1"/>
    </xf>
    <xf numFmtId="38" fontId="6" fillId="0" borderId="6" xfId="5" applyFont="1" applyFill="1" applyBorder="1" applyAlignment="1">
      <alignment vertical="center" wrapText="1"/>
    </xf>
    <xf numFmtId="38" fontId="29" fillId="0" borderId="6" xfId="5" applyFont="1" applyFill="1" applyBorder="1" applyAlignment="1">
      <alignment vertical="center" wrapText="1" shrinkToFit="1"/>
    </xf>
    <xf numFmtId="38" fontId="6" fillId="0" borderId="6" xfId="5" applyFont="1" applyFill="1" applyBorder="1" applyAlignment="1">
      <alignment vertical="center" wrapText="1" shrinkToFit="1"/>
    </xf>
    <xf numFmtId="38" fontId="24" fillId="0" borderId="6" xfId="5" applyFont="1" applyFill="1" applyBorder="1" applyAlignment="1">
      <alignment vertical="center" wrapText="1" shrinkToFit="1"/>
    </xf>
    <xf numFmtId="38" fontId="24" fillId="0" borderId="7" xfId="5" applyFont="1" applyFill="1" applyBorder="1" applyAlignment="1">
      <alignment vertical="center" wrapText="1"/>
    </xf>
    <xf numFmtId="38" fontId="24" fillId="5" borderId="14" xfId="5" applyFont="1" applyFill="1" applyBorder="1" applyAlignment="1">
      <alignment horizontal="left" vertical="center"/>
    </xf>
    <xf numFmtId="38" fontId="25" fillId="5" borderId="32" xfId="5" applyFont="1" applyFill="1" applyBorder="1" applyAlignment="1">
      <alignment vertical="center" wrapText="1"/>
    </xf>
    <xf numFmtId="38" fontId="3" fillId="5" borderId="1" xfId="5" applyFont="1" applyFill="1" applyBorder="1" applyAlignment="1">
      <alignment vertical="center" wrapText="1"/>
    </xf>
    <xf numFmtId="38" fontId="3" fillId="5" borderId="32" xfId="5" applyFont="1" applyFill="1" applyBorder="1" applyAlignment="1">
      <alignment vertical="center" wrapText="1"/>
    </xf>
    <xf numFmtId="38" fontId="3" fillId="5" borderId="46" xfId="5" applyFont="1" applyFill="1" applyBorder="1" applyAlignment="1">
      <alignment vertical="center" wrapText="1"/>
    </xf>
    <xf numFmtId="0" fontId="25" fillId="5" borderId="15" xfId="4" applyFont="1" applyFill="1" applyBorder="1" applyAlignment="1">
      <alignment horizontal="center" vertical="center" wrapText="1"/>
    </xf>
    <xf numFmtId="0" fontId="25" fillId="0" borderId="18" xfId="4" applyFont="1" applyBorder="1" applyAlignment="1">
      <alignment vertical="center" wrapText="1"/>
    </xf>
    <xf numFmtId="0" fontId="25" fillId="7" borderId="74" xfId="4" applyFont="1" applyFill="1" applyBorder="1" applyAlignment="1">
      <alignment horizontal="center" vertical="center" shrinkToFit="1"/>
    </xf>
    <xf numFmtId="0" fontId="3" fillId="7" borderId="75" xfId="4" applyFont="1" applyFill="1" applyBorder="1" applyAlignment="1">
      <alignment vertical="center" wrapText="1"/>
    </xf>
    <xf numFmtId="0" fontId="3" fillId="12" borderId="75" xfId="4" applyFont="1" applyFill="1" applyBorder="1">
      <alignment vertical="center"/>
    </xf>
    <xf numFmtId="38" fontId="3" fillId="7" borderId="75" xfId="5" applyFont="1" applyFill="1" applyBorder="1">
      <alignment vertical="center"/>
    </xf>
    <xf numFmtId="38" fontId="3" fillId="7" borderId="76" xfId="5" applyFont="1" applyFill="1" applyBorder="1">
      <alignment vertical="center"/>
    </xf>
    <xf numFmtId="180" fontId="34" fillId="0" borderId="101" xfId="5" applyNumberFormat="1" applyFont="1" applyFill="1" applyBorder="1" applyAlignment="1">
      <alignment vertical="center" wrapText="1"/>
    </xf>
    <xf numFmtId="180" fontId="34" fillId="0" borderId="2" xfId="5" applyNumberFormat="1" applyFont="1" applyFill="1" applyBorder="1" applyAlignment="1">
      <alignment horizontal="right" vertical="center"/>
    </xf>
    <xf numFmtId="180" fontId="34" fillId="0" borderId="25" xfId="4" applyNumberFormat="1" applyFont="1" applyBorder="1">
      <alignment vertical="center"/>
    </xf>
    <xf numFmtId="0" fontId="25" fillId="5" borderId="15" xfId="4" applyFont="1" applyFill="1" applyBorder="1" applyAlignment="1">
      <alignment horizontal="center" vertical="center"/>
    </xf>
    <xf numFmtId="0" fontId="25" fillId="0" borderId="20" xfId="4" applyFont="1" applyBorder="1" applyAlignment="1">
      <alignment vertical="center" wrapText="1"/>
    </xf>
    <xf numFmtId="0" fontId="25" fillId="7" borderId="78" xfId="4" applyFont="1" applyFill="1" applyBorder="1" applyAlignment="1">
      <alignment horizontal="center" vertical="center" shrinkToFit="1"/>
    </xf>
    <xf numFmtId="0" fontId="3" fillId="7" borderId="21" xfId="4" applyFont="1" applyFill="1" applyBorder="1" applyAlignment="1">
      <alignment vertical="center" wrapText="1"/>
    </xf>
    <xf numFmtId="0" fontId="3" fillId="12" borderId="21" xfId="4" applyFont="1" applyFill="1" applyBorder="1">
      <alignment vertical="center"/>
    </xf>
    <xf numFmtId="38" fontId="3" fillId="7" borderId="21" xfId="5" applyFont="1" applyFill="1" applyBorder="1">
      <alignment vertical="center"/>
    </xf>
    <xf numFmtId="38" fontId="3" fillId="7" borderId="79" xfId="5" applyFont="1" applyFill="1" applyBorder="1">
      <alignment vertical="center"/>
    </xf>
    <xf numFmtId="180" fontId="34" fillId="0" borderId="102" xfId="5" applyNumberFormat="1" applyFont="1" applyFill="1" applyBorder="1" applyAlignment="1">
      <alignment vertical="center" wrapText="1"/>
    </xf>
    <xf numFmtId="180" fontId="34" fillId="0" borderId="21" xfId="5" applyNumberFormat="1" applyFont="1" applyFill="1" applyBorder="1" applyAlignment="1">
      <alignment horizontal="right" vertical="center"/>
    </xf>
    <xf numFmtId="180" fontId="34" fillId="0" borderId="26" xfId="4" applyNumberFormat="1" applyFont="1" applyBorder="1">
      <alignment vertical="center"/>
    </xf>
    <xf numFmtId="0" fontId="25" fillId="7" borderId="80" xfId="4" applyFont="1" applyFill="1" applyBorder="1" applyAlignment="1">
      <alignment horizontal="center" vertical="center" shrinkToFit="1"/>
    </xf>
    <xf numFmtId="180" fontId="34" fillId="0" borderId="41" xfId="5" applyNumberFormat="1" applyFont="1" applyFill="1" applyBorder="1" applyAlignment="1">
      <alignment horizontal="right" vertical="center"/>
    </xf>
    <xf numFmtId="0" fontId="25" fillId="5" borderId="16" xfId="4" applyFont="1" applyFill="1" applyBorder="1" applyAlignment="1">
      <alignment horizontal="center" vertical="center"/>
    </xf>
    <xf numFmtId="0" fontId="25" fillId="0" borderId="22" xfId="4" applyFont="1" applyBorder="1" applyAlignment="1">
      <alignment vertical="center" wrapText="1"/>
    </xf>
    <xf numFmtId="0" fontId="25" fillId="7" borderId="81" xfId="4" applyFont="1" applyFill="1" applyBorder="1" applyAlignment="1">
      <alignment horizontal="center" vertical="center" shrinkToFit="1"/>
    </xf>
    <xf numFmtId="0" fontId="3" fillId="7" borderId="82" xfId="4" applyFont="1" applyFill="1" applyBorder="1" applyAlignment="1">
      <alignment vertical="center" wrapText="1"/>
    </xf>
    <xf numFmtId="0" fontId="3" fillId="12" borderId="82" xfId="4" applyFont="1" applyFill="1" applyBorder="1">
      <alignment vertical="center"/>
    </xf>
    <xf numFmtId="38" fontId="3" fillId="7" borderId="82" xfId="5" applyFont="1" applyFill="1" applyBorder="1">
      <alignment vertical="center"/>
    </xf>
    <xf numFmtId="38" fontId="3" fillId="7" borderId="83" xfId="5" applyFont="1" applyFill="1" applyBorder="1">
      <alignment vertical="center"/>
    </xf>
    <xf numFmtId="180" fontId="34" fillId="0" borderId="103" xfId="5" applyNumberFormat="1" applyFont="1" applyFill="1" applyBorder="1" applyAlignment="1">
      <alignment vertical="center" wrapText="1"/>
    </xf>
    <xf numFmtId="180" fontId="34" fillId="0" borderId="23" xfId="5" applyNumberFormat="1" applyFont="1" applyFill="1" applyBorder="1" applyAlignment="1">
      <alignment horizontal="right" vertical="center"/>
    </xf>
    <xf numFmtId="180" fontId="34" fillId="0" borderId="27" xfId="4" applyNumberFormat="1" applyFont="1" applyBorder="1">
      <alignment vertical="center"/>
    </xf>
    <xf numFmtId="0" fontId="24" fillId="2" borderId="15" xfId="4" applyFont="1" applyFill="1" applyBorder="1" applyAlignment="1">
      <alignment horizontal="left" vertical="center"/>
    </xf>
    <xf numFmtId="0" fontId="25" fillId="2" borderId="0" xfId="4" applyFont="1" applyFill="1" applyAlignment="1">
      <alignment vertical="center" wrapText="1"/>
    </xf>
    <xf numFmtId="0" fontId="3" fillId="2" borderId="0" xfId="4" applyFont="1" applyFill="1" applyAlignment="1">
      <alignment vertical="center" wrapText="1"/>
    </xf>
    <xf numFmtId="0" fontId="3" fillId="2" borderId="0" xfId="4" applyFont="1" applyFill="1">
      <alignment vertical="center"/>
    </xf>
    <xf numFmtId="38" fontId="3" fillId="2" borderId="0" xfId="5" applyFont="1" applyFill="1" applyBorder="1">
      <alignment vertical="center"/>
    </xf>
    <xf numFmtId="38" fontId="3" fillId="2" borderId="120" xfId="5" applyFont="1" applyFill="1" applyBorder="1">
      <alignment vertical="center"/>
    </xf>
    <xf numFmtId="38" fontId="3" fillId="2" borderId="0" xfId="5" applyFont="1" applyFill="1" applyBorder="1" applyAlignment="1">
      <alignment vertical="center" wrapText="1"/>
    </xf>
    <xf numFmtId="38" fontId="4" fillId="2" borderId="0" xfId="5" applyFont="1" applyFill="1" applyBorder="1" applyAlignment="1">
      <alignment horizontal="right" vertical="center"/>
    </xf>
    <xf numFmtId="0" fontId="3" fillId="2" borderId="121" xfId="4" applyFont="1" applyFill="1" applyBorder="1">
      <alignment vertical="center"/>
    </xf>
    <xf numFmtId="38" fontId="25" fillId="2" borderId="15" xfId="5" applyFont="1" applyFill="1" applyBorder="1" applyAlignment="1">
      <alignment horizontal="left" vertical="center"/>
    </xf>
    <xf numFmtId="38" fontId="24" fillId="7" borderId="85" xfId="5" applyFont="1" applyFill="1" applyBorder="1" applyAlignment="1">
      <alignment vertical="center" wrapText="1"/>
    </xf>
    <xf numFmtId="38" fontId="25" fillId="7" borderId="86" xfId="5" applyFont="1" applyFill="1" applyBorder="1" applyAlignment="1">
      <alignment horizontal="center" vertical="center" shrinkToFit="1"/>
    </xf>
    <xf numFmtId="38" fontId="3" fillId="7" borderId="87" xfId="5" applyFont="1" applyFill="1" applyBorder="1" applyAlignment="1">
      <alignment horizontal="center" vertical="center" wrapText="1"/>
    </xf>
    <xf numFmtId="38" fontId="6" fillId="3" borderId="116" xfId="5" applyFont="1" applyFill="1" applyBorder="1" applyAlignment="1">
      <alignment horizontal="center" vertical="center" wrapText="1"/>
    </xf>
    <xf numFmtId="38" fontId="3" fillId="7" borderId="88" xfId="5" applyFont="1" applyFill="1" applyBorder="1" applyAlignment="1">
      <alignment horizontal="center" vertical="center" wrapText="1"/>
    </xf>
    <xf numFmtId="38" fontId="3" fillId="7" borderId="86" xfId="5" applyFont="1" applyFill="1" applyBorder="1" applyAlignment="1">
      <alignment vertical="center" wrapText="1"/>
    </xf>
    <xf numFmtId="38" fontId="34" fillId="0" borderId="4" xfId="5" applyFont="1" applyFill="1" applyBorder="1" applyAlignment="1">
      <alignment horizontal="right" vertical="center" wrapText="1"/>
    </xf>
    <xf numFmtId="38" fontId="34" fillId="0" borderId="2" xfId="5" applyFont="1" applyFill="1" applyBorder="1" applyAlignment="1">
      <alignment horizontal="right" vertical="center" wrapText="1"/>
    </xf>
    <xf numFmtId="38" fontId="34" fillId="0" borderId="8" xfId="5" applyFont="1" applyFill="1" applyBorder="1" applyAlignment="1">
      <alignment horizontal="right" vertical="center" wrapText="1"/>
    </xf>
    <xf numFmtId="38" fontId="25" fillId="2" borderId="15" xfId="5" applyFont="1" applyFill="1" applyBorder="1" applyAlignment="1">
      <alignment horizontal="left" vertical="center"/>
    </xf>
    <xf numFmtId="38" fontId="24" fillId="7" borderId="89" xfId="5" applyFont="1" applyFill="1" applyBorder="1" applyAlignment="1">
      <alignment vertical="center" wrapText="1"/>
    </xf>
    <xf numFmtId="38" fontId="25" fillId="7" borderId="57" xfId="5" applyFont="1" applyFill="1" applyBorder="1" applyAlignment="1">
      <alignment horizontal="center" vertical="center" shrinkToFit="1"/>
    </xf>
    <xf numFmtId="38" fontId="3" fillId="7" borderId="90" xfId="5" applyFont="1" applyFill="1" applyBorder="1" applyAlignment="1">
      <alignment horizontal="center" vertical="center" wrapText="1"/>
    </xf>
    <xf numFmtId="38" fontId="6" fillId="3" borderId="111" xfId="5" applyFont="1" applyFill="1" applyBorder="1" applyAlignment="1">
      <alignment horizontal="center" vertical="center" wrapText="1"/>
    </xf>
    <xf numFmtId="38" fontId="3" fillId="7" borderId="91" xfId="5" applyFont="1" applyFill="1" applyBorder="1" applyAlignment="1">
      <alignment horizontal="center" vertical="center" wrapText="1"/>
    </xf>
    <xf numFmtId="38" fontId="3" fillId="7" borderId="57" xfId="5" applyFont="1" applyFill="1" applyBorder="1" applyAlignment="1">
      <alignment vertical="center" wrapText="1"/>
    </xf>
    <xf numFmtId="38" fontId="34" fillId="0" borderId="0" xfId="5" applyFont="1" applyFill="1" applyBorder="1" applyAlignment="1">
      <alignment horizontal="right" vertical="center" wrapText="1"/>
    </xf>
    <xf numFmtId="38" fontId="34" fillId="0" borderId="58" xfId="5" applyFont="1" applyFill="1" applyBorder="1" applyAlignment="1">
      <alignment horizontal="right" vertical="center" wrapText="1"/>
    </xf>
    <xf numFmtId="38" fontId="34" fillId="0" borderId="59" xfId="5" applyFont="1" applyFill="1" applyBorder="1" applyAlignment="1">
      <alignment horizontal="right" vertical="center" wrapText="1"/>
    </xf>
    <xf numFmtId="38" fontId="25" fillId="2" borderId="16" xfId="5" applyFont="1" applyFill="1" applyBorder="1" applyAlignment="1">
      <alignment horizontal="left" vertical="center"/>
    </xf>
    <xf numFmtId="38" fontId="6" fillId="7" borderId="92" xfId="5" applyFont="1" applyFill="1" applyBorder="1" applyAlignment="1">
      <alignment vertical="center" wrapText="1"/>
    </xf>
    <xf numFmtId="38" fontId="25" fillId="7" borderId="93" xfId="5" applyFont="1" applyFill="1" applyBorder="1" applyAlignment="1">
      <alignment horizontal="center" vertical="center" shrinkToFit="1"/>
    </xf>
    <xf numFmtId="38" fontId="3" fillId="7" borderId="94" xfId="5" applyFont="1" applyFill="1" applyBorder="1" applyAlignment="1">
      <alignment horizontal="center" vertical="center" wrapText="1"/>
    </xf>
    <xf numFmtId="38" fontId="6" fillId="3" borderId="115" xfId="5" applyFont="1" applyFill="1" applyBorder="1" applyAlignment="1">
      <alignment horizontal="center" vertical="center" wrapText="1"/>
    </xf>
    <xf numFmtId="38" fontId="3" fillId="7" borderId="95" xfId="5" applyFont="1" applyFill="1" applyBorder="1" applyAlignment="1">
      <alignment horizontal="center" vertical="center" wrapText="1"/>
    </xf>
    <xf numFmtId="38" fontId="3" fillId="7" borderId="93" xfId="5" applyFont="1" applyFill="1" applyBorder="1" applyAlignment="1">
      <alignment vertical="center" wrapText="1"/>
    </xf>
    <xf numFmtId="38" fontId="34" fillId="0" borderId="3" xfId="5" applyFont="1" applyFill="1" applyBorder="1" applyAlignment="1">
      <alignment horizontal="right" vertical="center" wrapText="1"/>
    </xf>
    <xf numFmtId="38" fontId="34" fillId="0" borderId="10" xfId="5" applyFont="1" applyFill="1" applyBorder="1" applyAlignment="1">
      <alignment horizontal="right" vertical="center" wrapText="1"/>
    </xf>
    <xf numFmtId="38" fontId="34" fillId="0" borderId="11" xfId="5" applyFont="1" applyFill="1" applyBorder="1" applyAlignment="1">
      <alignment horizontal="right" vertical="center" wrapText="1"/>
    </xf>
    <xf numFmtId="0" fontId="24" fillId="6" borderId="14" xfId="4" applyFont="1" applyFill="1" applyBorder="1" applyAlignment="1">
      <alignment horizontal="left" vertical="center"/>
    </xf>
    <xf numFmtId="49" fontId="25" fillId="6" borderId="66" xfId="4" applyNumberFormat="1" applyFont="1" applyFill="1" applyBorder="1" applyAlignment="1">
      <alignment horizontal="left" vertical="center" wrapText="1"/>
    </xf>
    <xf numFmtId="49" fontId="3" fillId="6" borderId="0" xfId="4" applyNumberFormat="1" applyFont="1" applyFill="1" applyAlignment="1">
      <alignment horizontal="left" vertical="center" wrapText="1"/>
    </xf>
    <xf numFmtId="49" fontId="3" fillId="6" borderId="1" xfId="4" applyNumberFormat="1" applyFont="1" applyFill="1" applyBorder="1">
      <alignment vertical="center"/>
    </xf>
    <xf numFmtId="49" fontId="3" fillId="6" borderId="0" xfId="5" applyNumberFormat="1" applyFont="1" applyFill="1" applyBorder="1">
      <alignment vertical="center"/>
    </xf>
    <xf numFmtId="49" fontId="3" fillId="6" borderId="66" xfId="5" applyNumberFormat="1" applyFont="1" applyFill="1" applyBorder="1">
      <alignment vertical="center"/>
    </xf>
    <xf numFmtId="49" fontId="3" fillId="6" borderId="32" xfId="5" applyNumberFormat="1" applyFont="1" applyFill="1" applyBorder="1" applyAlignment="1">
      <alignment vertical="center" wrapText="1"/>
    </xf>
    <xf numFmtId="49" fontId="3" fillId="6" borderId="32" xfId="4" applyNumberFormat="1" applyFont="1" applyFill="1" applyBorder="1">
      <alignment vertical="center"/>
    </xf>
    <xf numFmtId="49" fontId="3" fillId="6" borderId="46" xfId="4" applyNumberFormat="1" applyFont="1" applyFill="1" applyBorder="1">
      <alignment vertical="center"/>
    </xf>
    <xf numFmtId="0" fontId="25" fillId="6" borderId="15" xfId="4" applyFont="1" applyFill="1" applyBorder="1" applyAlignment="1">
      <alignment horizontal="center" vertical="center"/>
    </xf>
    <xf numFmtId="0" fontId="25" fillId="7" borderId="85" xfId="4" applyFont="1" applyFill="1" applyBorder="1" applyAlignment="1">
      <alignment horizontal="center" vertical="center" shrinkToFit="1"/>
    </xf>
    <xf numFmtId="38" fontId="6" fillId="3" borderId="77" xfId="5" applyFont="1" applyFill="1" applyBorder="1">
      <alignment vertical="center"/>
    </xf>
    <xf numFmtId="38" fontId="6" fillId="3" borderId="19" xfId="5" applyFont="1" applyFill="1" applyBorder="1">
      <alignment vertical="center"/>
    </xf>
    <xf numFmtId="180" fontId="34" fillId="0" borderId="19" xfId="5" applyNumberFormat="1" applyFont="1" applyFill="1" applyBorder="1" applyAlignment="1">
      <alignment vertical="center" wrapText="1"/>
    </xf>
    <xf numFmtId="180" fontId="34" fillId="0" borderId="19" xfId="5" applyNumberFormat="1" applyFont="1" applyFill="1" applyBorder="1" applyAlignment="1">
      <alignment horizontal="right" vertical="center"/>
    </xf>
    <xf numFmtId="180" fontId="34" fillId="0" borderId="25" xfId="5" applyNumberFormat="1" applyFont="1" applyFill="1" applyBorder="1">
      <alignment vertical="center"/>
    </xf>
    <xf numFmtId="38" fontId="6" fillId="3" borderId="38" xfId="5" applyFont="1" applyFill="1" applyBorder="1">
      <alignment vertical="center"/>
    </xf>
    <xf numFmtId="38" fontId="6" fillId="3" borderId="21" xfId="5" applyFont="1" applyFill="1" applyBorder="1">
      <alignment vertical="center"/>
    </xf>
    <xf numFmtId="180" fontId="34" fillId="0" borderId="21" xfId="5" applyNumberFormat="1" applyFont="1" applyFill="1" applyBorder="1" applyAlignment="1">
      <alignment vertical="center" wrapText="1"/>
    </xf>
    <xf numFmtId="180" fontId="34" fillId="0" borderId="26" xfId="5" applyNumberFormat="1" applyFont="1" applyFill="1" applyBorder="1">
      <alignment vertical="center"/>
    </xf>
    <xf numFmtId="0" fontId="3" fillId="12" borderId="0" xfId="4" applyFont="1" applyFill="1">
      <alignment vertical="center"/>
    </xf>
    <xf numFmtId="0" fontId="3" fillId="0" borderId="21" xfId="4" applyFont="1" applyBorder="1">
      <alignment vertical="center"/>
    </xf>
    <xf numFmtId="0" fontId="25" fillId="6" borderId="16" xfId="4" applyFont="1" applyFill="1" applyBorder="1" applyAlignment="1">
      <alignment horizontal="center" vertical="center"/>
    </xf>
    <xf numFmtId="38" fontId="6" fillId="3" borderId="84" xfId="5" applyFont="1" applyFill="1" applyBorder="1">
      <alignment vertical="center"/>
    </xf>
    <xf numFmtId="38" fontId="6" fillId="3" borderId="23" xfId="5" applyFont="1" applyFill="1" applyBorder="1">
      <alignment vertical="center"/>
    </xf>
    <xf numFmtId="180" fontId="34" fillId="0" borderId="24" xfId="5" applyNumberFormat="1" applyFont="1" applyFill="1" applyBorder="1" applyAlignment="1">
      <alignment vertical="center" wrapText="1"/>
    </xf>
    <xf numFmtId="180" fontId="34" fillId="0" borderId="24" xfId="5" applyNumberFormat="1" applyFont="1" applyFill="1" applyBorder="1" applyAlignment="1">
      <alignment horizontal="right" vertical="center"/>
    </xf>
    <xf numFmtId="180" fontId="34" fillId="0" borderId="28" xfId="5" applyNumberFormat="1" applyFont="1" applyFill="1" applyBorder="1">
      <alignment vertical="center"/>
    </xf>
    <xf numFmtId="0" fontId="26" fillId="0" borderId="16" xfId="4" applyFont="1" applyBorder="1">
      <alignment vertical="center"/>
    </xf>
    <xf numFmtId="0" fontId="3" fillId="0" borderId="3" xfId="4" applyFont="1" applyBorder="1">
      <alignment vertical="center"/>
    </xf>
    <xf numFmtId="0" fontId="3" fillId="0" borderId="10" xfId="4" applyFont="1" applyBorder="1">
      <alignment vertical="center"/>
    </xf>
    <xf numFmtId="38" fontId="45" fillId="0" borderId="10" xfId="5" applyFont="1" applyFill="1" applyBorder="1">
      <alignment vertical="center"/>
    </xf>
    <xf numFmtId="0" fontId="45" fillId="0" borderId="10" xfId="4" applyFont="1" applyBorder="1">
      <alignment vertical="center"/>
    </xf>
    <xf numFmtId="38" fontId="34" fillId="0" borderId="17" xfId="4" applyNumberFormat="1" applyFont="1" applyBorder="1">
      <alignment vertical="center"/>
    </xf>
    <xf numFmtId="0" fontId="34" fillId="0" borderId="122" xfId="4" applyFont="1" applyBorder="1">
      <alignment vertical="center"/>
    </xf>
    <xf numFmtId="38" fontId="42" fillId="7" borderId="96" xfId="4" applyNumberFormat="1" applyFont="1" applyFill="1" applyBorder="1">
      <alignment vertical="center"/>
    </xf>
    <xf numFmtId="38" fontId="3" fillId="0" borderId="0" xfId="4" applyNumberFormat="1" applyFont="1">
      <alignment vertical="center"/>
    </xf>
    <xf numFmtId="0" fontId="5" fillId="0" borderId="0" xfId="4" applyFont="1">
      <alignment vertical="center"/>
    </xf>
    <xf numFmtId="38" fontId="23" fillId="0" borderId="9" xfId="5" applyFont="1" applyFill="1" applyBorder="1" applyAlignment="1">
      <alignment horizontal="left" vertical="center" wrapText="1"/>
    </xf>
    <xf numFmtId="38" fontId="23" fillId="0" borderId="6" xfId="5" applyFont="1" applyFill="1" applyBorder="1" applyAlignment="1">
      <alignment horizontal="left" vertical="center" wrapText="1"/>
    </xf>
    <xf numFmtId="38" fontId="23" fillId="0" borderId="6" xfId="5" applyFont="1" applyFill="1" applyBorder="1" applyAlignment="1">
      <alignment vertical="center" wrapText="1"/>
    </xf>
    <xf numFmtId="38" fontId="24" fillId="0" borderId="17" xfId="5" applyFont="1" applyFill="1" applyBorder="1" applyAlignment="1">
      <alignment vertical="center" wrapText="1"/>
    </xf>
    <xf numFmtId="38" fontId="24" fillId="0" borderId="30" xfId="5" applyFont="1" applyFill="1" applyBorder="1" applyAlignment="1">
      <alignment vertical="center" wrapText="1"/>
    </xf>
    <xf numFmtId="38" fontId="27" fillId="0" borderId="31" xfId="5" applyFont="1" applyFill="1" applyBorder="1" applyAlignment="1">
      <alignment horizontal="left" vertical="center"/>
    </xf>
    <xf numFmtId="38" fontId="27" fillId="0" borderId="32" xfId="5" applyFont="1" applyFill="1" applyBorder="1" applyAlignment="1">
      <alignment vertical="center" wrapText="1"/>
    </xf>
    <xf numFmtId="38" fontId="3" fillId="7" borderId="97" xfId="5" applyFont="1" applyFill="1" applyBorder="1" applyAlignment="1">
      <alignment horizontal="center" vertical="center" shrinkToFit="1"/>
    </xf>
    <xf numFmtId="38" fontId="3" fillId="7" borderId="98" xfId="5" applyFont="1" applyFill="1" applyBorder="1" applyAlignment="1">
      <alignment vertical="center" wrapText="1"/>
    </xf>
    <xf numFmtId="38" fontId="3" fillId="3" borderId="32" xfId="5" applyFont="1" applyFill="1" applyBorder="1" applyAlignment="1">
      <alignment vertical="center" wrapText="1"/>
    </xf>
    <xf numFmtId="38" fontId="3" fillId="7" borderId="69" xfId="5" applyFont="1" applyFill="1" applyBorder="1" applyAlignment="1">
      <alignment vertical="center" wrapText="1"/>
    </xf>
    <xf numFmtId="38" fontId="30" fillId="7" borderId="71" xfId="5" applyFont="1" applyFill="1" applyBorder="1" applyAlignment="1">
      <alignment horizontal="right" vertical="center" wrapText="1"/>
    </xf>
    <xf numFmtId="38" fontId="3" fillId="3" borderId="37" xfId="5" applyFont="1" applyFill="1" applyBorder="1" applyAlignment="1">
      <alignment vertical="center" wrapText="1"/>
    </xf>
    <xf numFmtId="38" fontId="3" fillId="3" borderId="6" xfId="5" applyFont="1" applyFill="1" applyBorder="1" applyAlignment="1">
      <alignment vertical="center" wrapText="1"/>
    </xf>
    <xf numFmtId="38" fontId="3" fillId="3" borderId="7" xfId="5" applyFont="1" applyFill="1" applyBorder="1" applyAlignment="1">
      <alignment vertical="center" wrapText="1"/>
    </xf>
    <xf numFmtId="38" fontId="27" fillId="4" borderId="55" xfId="5" applyFont="1" applyFill="1" applyBorder="1" applyAlignment="1">
      <alignment horizontal="left" vertical="center"/>
    </xf>
    <xf numFmtId="38" fontId="27" fillId="4" borderId="4" xfId="5" applyFont="1" applyFill="1" applyBorder="1" applyAlignment="1">
      <alignment vertical="center" wrapText="1"/>
    </xf>
    <xf numFmtId="38" fontId="3" fillId="4" borderId="0" xfId="5" applyFont="1" applyFill="1" applyBorder="1" applyAlignment="1">
      <alignment vertical="center" wrapText="1"/>
    </xf>
    <xf numFmtId="38" fontId="3" fillId="4" borderId="4" xfId="5" applyFont="1" applyFill="1" applyBorder="1" applyAlignment="1">
      <alignment vertical="center" wrapText="1"/>
    </xf>
    <xf numFmtId="38" fontId="30" fillId="7" borderId="72" xfId="5" applyFont="1" applyFill="1" applyBorder="1" applyAlignment="1">
      <alignment horizontal="right" vertical="center" wrapText="1"/>
    </xf>
    <xf numFmtId="38" fontId="30" fillId="7" borderId="91" xfId="5" applyFont="1" applyFill="1" applyBorder="1" applyAlignment="1">
      <alignment horizontal="right" vertical="center" wrapText="1"/>
    </xf>
    <xf numFmtId="38" fontId="3" fillId="3" borderId="102" xfId="5" applyFont="1" applyFill="1" applyBorder="1" applyAlignment="1">
      <alignment vertical="center" wrapText="1"/>
    </xf>
    <xf numFmtId="38" fontId="3" fillId="3" borderId="21" xfId="5" applyFont="1" applyFill="1" applyBorder="1" applyAlignment="1">
      <alignment vertical="center" wrapText="1"/>
    </xf>
    <xf numFmtId="38" fontId="3" fillId="3" borderId="104" xfId="5" applyFont="1" applyFill="1" applyBorder="1" applyAlignment="1">
      <alignment vertical="center" wrapText="1"/>
    </xf>
    <xf numFmtId="38" fontId="3" fillId="4" borderId="15" xfId="5" applyFont="1" applyFill="1" applyBorder="1" applyAlignment="1">
      <alignment horizontal="left" vertical="center"/>
    </xf>
    <xf numFmtId="38" fontId="27" fillId="0" borderId="18" xfId="5" applyFont="1" applyFill="1" applyBorder="1" applyAlignment="1">
      <alignment vertical="center" shrinkToFit="1"/>
    </xf>
    <xf numFmtId="38" fontId="3" fillId="7" borderId="85" xfId="5" applyFont="1" applyFill="1" applyBorder="1" applyAlignment="1">
      <alignment horizontal="center" vertical="center" shrinkToFit="1"/>
    </xf>
    <xf numFmtId="38" fontId="3" fillId="7" borderId="75" xfId="5" applyFont="1" applyFill="1" applyBorder="1" applyAlignment="1">
      <alignment vertical="center" wrapText="1"/>
    </xf>
    <xf numFmtId="38" fontId="3" fillId="12" borderId="75" xfId="5" applyFont="1" applyFill="1" applyBorder="1" applyAlignment="1">
      <alignment vertical="center" wrapText="1"/>
    </xf>
    <xf numFmtId="38" fontId="3" fillId="7" borderId="105" xfId="5" applyFont="1" applyFill="1" applyBorder="1" applyAlignment="1">
      <alignment vertical="center" wrapText="1"/>
    </xf>
    <xf numFmtId="38" fontId="3" fillId="3" borderId="40" xfId="5" applyFont="1" applyFill="1" applyBorder="1" applyAlignment="1">
      <alignment vertical="center" wrapText="1"/>
    </xf>
    <xf numFmtId="38" fontId="3" fillId="3" borderId="41" xfId="5" applyFont="1" applyFill="1" applyBorder="1" applyAlignment="1">
      <alignment vertical="center" wrapText="1"/>
    </xf>
    <xf numFmtId="38" fontId="3" fillId="3" borderId="42" xfId="5" applyFont="1" applyFill="1" applyBorder="1" applyAlignment="1">
      <alignment vertical="center" wrapText="1"/>
    </xf>
    <xf numFmtId="38" fontId="27" fillId="0" borderId="45" xfId="5" applyFont="1" applyFill="1" applyBorder="1" applyAlignment="1">
      <alignment vertical="center" shrinkToFit="1"/>
    </xf>
    <xf numFmtId="38" fontId="3" fillId="7" borderId="78" xfId="5" applyFont="1" applyFill="1" applyBorder="1" applyAlignment="1">
      <alignment horizontal="center" vertical="center" shrinkToFit="1"/>
    </xf>
    <xf numFmtId="38" fontId="3" fillId="7" borderId="41" xfId="5" applyFont="1" applyFill="1" applyBorder="1" applyAlignment="1">
      <alignment vertical="center" wrapText="1"/>
    </xf>
    <xf numFmtId="38" fontId="3" fillId="12" borderId="41" xfId="5" applyFont="1" applyFill="1" applyBorder="1" applyAlignment="1">
      <alignment vertical="center" wrapText="1"/>
    </xf>
    <xf numFmtId="38" fontId="3" fillId="7" borderId="45" xfId="5" applyFont="1" applyFill="1" applyBorder="1" applyAlignment="1">
      <alignment vertical="center" wrapText="1"/>
    </xf>
    <xf numFmtId="38" fontId="27" fillId="0" borderId="20" xfId="5" applyFont="1" applyFill="1" applyBorder="1" applyAlignment="1">
      <alignment vertical="center" shrinkToFit="1"/>
    </xf>
    <xf numFmtId="38" fontId="3" fillId="7" borderId="80" xfId="5" applyFont="1" applyFill="1" applyBorder="1" applyAlignment="1">
      <alignment horizontal="center" vertical="center" shrinkToFit="1"/>
    </xf>
    <xf numFmtId="38" fontId="3" fillId="7" borderId="21" xfId="5" applyFont="1" applyFill="1" applyBorder="1" applyAlignment="1">
      <alignment vertical="center" wrapText="1"/>
    </xf>
    <xf numFmtId="38" fontId="3" fillId="0" borderId="41" xfId="5" applyFont="1" applyFill="1" applyBorder="1" applyAlignment="1">
      <alignment vertical="center" wrapText="1"/>
    </xf>
    <xf numFmtId="38" fontId="3" fillId="7" borderId="20" xfId="5" applyFont="1" applyFill="1" applyBorder="1" applyAlignment="1">
      <alignment vertical="center" wrapText="1"/>
    </xf>
    <xf numFmtId="38" fontId="3" fillId="3" borderId="38" xfId="5" applyFont="1" applyFill="1" applyBorder="1" applyAlignment="1">
      <alignment vertical="center" wrapText="1"/>
    </xf>
    <xf numFmtId="38" fontId="3" fillId="3" borderId="26" xfId="5" applyFont="1" applyFill="1" applyBorder="1" applyAlignment="1">
      <alignment vertical="center" wrapText="1"/>
    </xf>
    <xf numFmtId="38" fontId="27" fillId="0" borderId="22" xfId="5" applyFont="1" applyFill="1" applyBorder="1" applyAlignment="1">
      <alignment vertical="center" shrinkToFit="1"/>
    </xf>
    <xf numFmtId="38" fontId="3" fillId="7" borderId="81" xfId="5" applyFont="1" applyFill="1" applyBorder="1" applyAlignment="1">
      <alignment horizontal="center" vertical="center" shrinkToFit="1"/>
    </xf>
    <xf numFmtId="38" fontId="3" fillId="7" borderId="82" xfId="5" applyFont="1" applyFill="1" applyBorder="1" applyAlignment="1">
      <alignment vertical="center" wrapText="1"/>
    </xf>
    <xf numFmtId="38" fontId="3" fillId="0" borderId="82" xfId="5" applyFont="1" applyFill="1" applyBorder="1" applyAlignment="1">
      <alignment vertical="center" wrapText="1"/>
    </xf>
    <xf numFmtId="38" fontId="3" fillId="7" borderId="106" xfId="5" applyFont="1" applyFill="1" applyBorder="1" applyAlignment="1">
      <alignment vertical="center" wrapText="1"/>
    </xf>
    <xf numFmtId="38" fontId="30" fillId="7" borderId="73" xfId="5" applyFont="1" applyFill="1" applyBorder="1" applyAlignment="1">
      <alignment horizontal="right" vertical="center" wrapText="1"/>
    </xf>
    <xf numFmtId="38" fontId="3" fillId="3" borderId="84" xfId="5" applyFont="1" applyFill="1" applyBorder="1" applyAlignment="1">
      <alignment vertical="center" wrapText="1"/>
    </xf>
    <xf numFmtId="38" fontId="3" fillId="3" borderId="23" xfId="5" applyFont="1" applyFill="1" applyBorder="1" applyAlignment="1">
      <alignment vertical="center" wrapText="1"/>
    </xf>
    <xf numFmtId="38" fontId="3" fillId="3" borderId="28" xfId="5" applyFont="1" applyFill="1" applyBorder="1" applyAlignment="1">
      <alignment vertical="center" wrapText="1"/>
    </xf>
    <xf numFmtId="0" fontId="26" fillId="0" borderId="12" xfId="4" applyFont="1" applyBorder="1">
      <alignment vertical="center"/>
    </xf>
    <xf numFmtId="0" fontId="3" fillId="0" borderId="33" xfId="4" applyFont="1" applyBorder="1">
      <alignment vertical="center"/>
    </xf>
    <xf numFmtId="38" fontId="3" fillId="0" borderId="10" xfId="5" applyFont="1" applyFill="1" applyBorder="1">
      <alignment vertical="center"/>
    </xf>
    <xf numFmtId="38" fontId="34" fillId="0" borderId="10" xfId="5" applyFont="1" applyFill="1" applyBorder="1">
      <alignment vertical="center"/>
    </xf>
    <xf numFmtId="38" fontId="34" fillId="0" borderId="17" xfId="5" applyFont="1" applyFill="1" applyBorder="1">
      <alignment vertical="center"/>
    </xf>
    <xf numFmtId="38" fontId="34" fillId="0" borderId="99" xfId="5" applyFont="1" applyFill="1" applyBorder="1">
      <alignment vertical="center"/>
    </xf>
    <xf numFmtId="0" fontId="25" fillId="0" borderId="12" xfId="4" applyFont="1" applyBorder="1" applyAlignment="1">
      <alignment horizontal="left" vertical="center" wrapText="1"/>
    </xf>
    <xf numFmtId="0" fontId="25" fillId="0" borderId="33" xfId="4" applyFont="1" applyBorder="1" applyAlignment="1">
      <alignment horizontal="left" vertical="center"/>
    </xf>
    <xf numFmtId="0" fontId="25" fillId="0" borderId="13" xfId="4" applyFont="1" applyBorder="1" applyAlignment="1">
      <alignment horizontal="left" vertical="center"/>
    </xf>
    <xf numFmtId="38" fontId="8" fillId="12" borderId="100" xfId="4" applyNumberFormat="1" applyFont="1" applyFill="1" applyBorder="1">
      <alignment vertical="center"/>
    </xf>
    <xf numFmtId="38" fontId="8" fillId="0" borderId="15" xfId="5" applyFont="1" applyFill="1" applyBorder="1">
      <alignment vertical="center"/>
    </xf>
    <xf numFmtId="38" fontId="6" fillId="0" borderId="0" xfId="5" applyFont="1" applyFill="1" applyBorder="1">
      <alignment vertical="center"/>
    </xf>
    <xf numFmtId="38" fontId="3" fillId="0" borderId="0" xfId="5" applyFont="1" applyFill="1" applyBorder="1" applyAlignment="1">
      <alignment vertical="center" wrapText="1"/>
    </xf>
    <xf numFmtId="38" fontId="4" fillId="0" borderId="0" xfId="5" applyFont="1" applyFill="1" applyBorder="1" applyAlignment="1">
      <alignment horizontal="right" vertical="center"/>
    </xf>
    <xf numFmtId="38" fontId="3" fillId="0" borderId="0" xfId="5" applyFont="1" applyFill="1" applyBorder="1">
      <alignment vertical="center"/>
    </xf>
    <xf numFmtId="0" fontId="31" fillId="0" borderId="107" xfId="4" applyFont="1" applyBorder="1">
      <alignment vertical="center"/>
    </xf>
    <xf numFmtId="0" fontId="3" fillId="0" borderId="108" xfId="4" applyFont="1" applyBorder="1">
      <alignment vertical="center"/>
    </xf>
    <xf numFmtId="38" fontId="24" fillId="0" borderId="29" xfId="5" applyFont="1" applyFill="1" applyBorder="1" applyAlignment="1">
      <alignment horizontal="left" vertical="center" wrapText="1"/>
    </xf>
    <xf numFmtId="38" fontId="24" fillId="0" borderId="30" xfId="5" applyFont="1" applyFill="1" applyBorder="1" applyAlignment="1">
      <alignment horizontal="left" vertical="center" wrapText="1"/>
    </xf>
    <xf numFmtId="38" fontId="24" fillId="0" borderId="1" xfId="5" applyFont="1" applyFill="1" applyBorder="1" applyAlignment="1">
      <alignment horizontal="left" vertical="center" wrapText="1"/>
    </xf>
    <xf numFmtId="38" fontId="24" fillId="0" borderId="17" xfId="5" applyFont="1" applyFill="1" applyBorder="1" applyAlignment="1">
      <alignment vertical="center" wrapText="1" shrinkToFit="1"/>
    </xf>
    <xf numFmtId="0" fontId="22" fillId="0" borderId="69" xfId="4" applyFont="1" applyBorder="1">
      <alignment vertical="center"/>
    </xf>
    <xf numFmtId="0" fontId="3" fillId="0" borderId="70" xfId="4" applyFont="1" applyBorder="1">
      <alignment vertical="center"/>
    </xf>
    <xf numFmtId="38" fontId="25" fillId="0" borderId="14" xfId="5" applyFont="1" applyFill="1" applyBorder="1" applyAlignment="1">
      <alignment horizontal="left" vertical="center"/>
    </xf>
    <xf numFmtId="38" fontId="25" fillId="0" borderId="1" xfId="5" applyFont="1" applyFill="1" applyBorder="1" applyAlignment="1">
      <alignment horizontal="left" vertical="center"/>
    </xf>
    <xf numFmtId="38" fontId="3" fillId="7" borderId="109" xfId="5" applyFont="1" applyFill="1" applyBorder="1" applyAlignment="1">
      <alignment horizontal="center" vertical="center" shrinkToFit="1"/>
    </xf>
    <xf numFmtId="38" fontId="3" fillId="7" borderId="110" xfId="5" applyFont="1" applyFill="1" applyBorder="1" applyAlignment="1">
      <alignment vertical="center" wrapText="1"/>
    </xf>
    <xf numFmtId="38" fontId="3" fillId="7" borderId="87" xfId="5" applyFont="1" applyFill="1" applyBorder="1" applyAlignment="1">
      <alignment vertical="center" wrapText="1"/>
    </xf>
    <xf numFmtId="38" fontId="34" fillId="0" borderId="37" xfId="5" applyFont="1" applyFill="1" applyBorder="1" applyAlignment="1">
      <alignment vertical="center" wrapText="1"/>
    </xf>
    <xf numFmtId="38" fontId="34" fillId="0" borderId="6" xfId="5" applyFont="1" applyFill="1" applyBorder="1" applyAlignment="1">
      <alignment vertical="center" wrapText="1"/>
    </xf>
    <xf numFmtId="38" fontId="34" fillId="0" borderId="7" xfId="5" applyFont="1" applyFill="1" applyBorder="1" applyAlignment="1">
      <alignment vertical="center" wrapText="1"/>
    </xf>
    <xf numFmtId="38" fontId="32" fillId="10" borderId="91" xfId="4" applyNumberFormat="1" applyFont="1" applyFill="1" applyBorder="1" applyAlignment="1">
      <alignment horizontal="center" vertical="center"/>
    </xf>
    <xf numFmtId="0" fontId="32" fillId="10" borderId="111" xfId="4" applyFont="1" applyFill="1" applyBorder="1" applyAlignment="1">
      <alignment horizontal="center" vertical="center"/>
    </xf>
    <xf numFmtId="38" fontId="25" fillId="0" borderId="15" xfId="5" applyFont="1" applyFill="1" applyBorder="1" applyAlignment="1">
      <alignment horizontal="left" vertical="center"/>
    </xf>
    <xf numFmtId="38" fontId="25" fillId="0" borderId="0" xfId="5" applyFont="1" applyFill="1" applyBorder="1" applyAlignment="1">
      <alignment horizontal="left" vertical="center"/>
    </xf>
    <xf numFmtId="38" fontId="3" fillId="7" borderId="112" xfId="5" applyFont="1" applyFill="1" applyBorder="1" applyAlignment="1">
      <alignment horizontal="center" vertical="center" shrinkToFit="1"/>
    </xf>
    <xf numFmtId="38" fontId="3" fillId="7" borderId="58" xfId="5" applyFont="1" applyFill="1" applyBorder="1" applyAlignment="1">
      <alignment vertical="center" wrapText="1"/>
    </xf>
    <xf numFmtId="38" fontId="3" fillId="7" borderId="90" xfId="5" applyFont="1" applyFill="1" applyBorder="1" applyAlignment="1">
      <alignment vertical="center" wrapText="1"/>
    </xf>
    <xf numFmtId="38" fontId="34" fillId="0" borderId="60" xfId="5" applyFont="1" applyFill="1" applyBorder="1" applyAlignment="1">
      <alignment vertical="center" wrapText="1"/>
    </xf>
    <xf numFmtId="38" fontId="34" fillId="0" borderId="58" xfId="5" applyFont="1" applyFill="1" applyBorder="1" applyAlignment="1">
      <alignment vertical="center" wrapText="1"/>
    </xf>
    <xf numFmtId="38" fontId="34" fillId="0" borderId="59" xfId="5" applyFont="1" applyFill="1" applyBorder="1" applyAlignment="1">
      <alignment vertical="center" wrapText="1"/>
    </xf>
    <xf numFmtId="0" fontId="32" fillId="10" borderId="91" xfId="4" applyFont="1" applyFill="1" applyBorder="1" applyAlignment="1">
      <alignment horizontal="center" vertical="center"/>
    </xf>
    <xf numFmtId="38" fontId="25" fillId="0" borderId="16" xfId="5" applyFont="1" applyFill="1" applyBorder="1" applyAlignment="1">
      <alignment horizontal="left" vertical="center"/>
    </xf>
    <xf numFmtId="38" fontId="25" fillId="0" borderId="3" xfId="5" applyFont="1" applyFill="1" applyBorder="1" applyAlignment="1">
      <alignment horizontal="left" vertical="center"/>
    </xf>
    <xf numFmtId="38" fontId="3" fillId="7" borderId="113" xfId="5" applyFont="1" applyFill="1" applyBorder="1" applyAlignment="1">
      <alignment horizontal="center" vertical="center" shrinkToFit="1"/>
    </xf>
    <xf numFmtId="38" fontId="3" fillId="7" borderId="114" xfId="5" applyFont="1" applyFill="1" applyBorder="1" applyAlignment="1">
      <alignment vertical="center" wrapText="1"/>
    </xf>
    <xf numFmtId="38" fontId="3" fillId="7" borderId="94" xfId="5" applyFont="1" applyFill="1" applyBorder="1" applyAlignment="1">
      <alignment vertical="center" wrapText="1"/>
    </xf>
    <xf numFmtId="38" fontId="34" fillId="0" borderId="61" xfId="5" applyFont="1" applyFill="1" applyBorder="1" applyAlignment="1">
      <alignment vertical="center" wrapText="1"/>
    </xf>
    <xf numFmtId="38" fontId="34" fillId="0" borderId="10" xfId="5" applyFont="1" applyFill="1" applyBorder="1" applyAlignment="1">
      <alignment vertical="center" wrapText="1"/>
    </xf>
    <xf numFmtId="0" fontId="26" fillId="0" borderId="100" xfId="4" applyFont="1" applyBorder="1" applyAlignment="1">
      <alignment horizontal="left" vertical="center"/>
    </xf>
    <xf numFmtId="0" fontId="26" fillId="0" borderId="12" xfId="4" applyFont="1" applyBorder="1" applyAlignment="1">
      <alignment horizontal="left" vertical="center"/>
    </xf>
    <xf numFmtId="38" fontId="45" fillId="0" borderId="10" xfId="4" applyNumberFormat="1" applyFont="1" applyBorder="1">
      <alignment vertical="center"/>
    </xf>
    <xf numFmtId="0" fontId="3" fillId="0" borderId="17" xfId="4" applyFont="1" applyBorder="1">
      <alignment vertical="center"/>
    </xf>
    <xf numFmtId="0" fontId="3" fillId="0" borderId="99" xfId="4" applyFont="1" applyBorder="1">
      <alignment vertical="center"/>
    </xf>
    <xf numFmtId="0" fontId="32" fillId="10" borderId="95" xfId="4" applyFont="1" applyFill="1" applyBorder="1" applyAlignment="1">
      <alignment horizontal="center" vertical="center"/>
    </xf>
    <xf numFmtId="0" fontId="32" fillId="10" borderId="115" xfId="4" applyFont="1" applyFill="1" applyBorder="1" applyAlignment="1">
      <alignment horizontal="center" vertical="center"/>
    </xf>
    <xf numFmtId="0" fontId="3" fillId="0" borderId="0" xfId="4" applyFont="1" applyAlignment="1">
      <alignment vertical="center" wrapText="1"/>
    </xf>
    <xf numFmtId="38" fontId="28" fillId="0" borderId="0" xfId="5" applyFont="1" applyFill="1" applyBorder="1">
      <alignment vertical="center"/>
    </xf>
    <xf numFmtId="0" fontId="3" fillId="0" borderId="21" xfId="0" applyFont="1" applyFill="1" applyBorder="1">
      <alignment vertical="center"/>
    </xf>
    <xf numFmtId="0" fontId="49" fillId="0" borderId="63" xfId="0" applyFont="1" applyFill="1" applyBorder="1" applyAlignment="1">
      <alignment horizontal="left" vertical="center" wrapText="1"/>
    </xf>
    <xf numFmtId="0" fontId="49" fillId="0" borderId="56" xfId="0" applyFont="1" applyFill="1" applyBorder="1" applyAlignment="1">
      <alignment horizontal="left" vertical="center" wrapText="1"/>
    </xf>
    <xf numFmtId="0" fontId="49" fillId="0" borderId="4" xfId="0" applyFont="1" applyFill="1" applyBorder="1" applyAlignment="1">
      <alignment horizontal="left" vertical="center" wrapText="1"/>
    </xf>
    <xf numFmtId="0" fontId="49" fillId="0" borderId="64" xfId="0" applyFont="1" applyFill="1" applyBorder="1" applyAlignment="1">
      <alignment horizontal="left" vertical="center" wrapText="1"/>
    </xf>
    <xf numFmtId="0" fontId="49" fillId="0" borderId="57" xfId="0" applyFont="1" applyFill="1" applyBorder="1" applyAlignment="1">
      <alignment horizontal="left" vertical="center" wrapText="1"/>
    </xf>
    <xf numFmtId="0" fontId="49" fillId="0" borderId="0" xfId="0" applyFont="1" applyFill="1" applyBorder="1" applyAlignment="1">
      <alignment horizontal="left" vertical="center" wrapText="1"/>
    </xf>
    <xf numFmtId="0" fontId="49" fillId="0" borderId="60" xfId="0" applyFont="1" applyFill="1" applyBorder="1" applyAlignment="1">
      <alignment horizontal="left" vertical="center" wrapText="1"/>
    </xf>
    <xf numFmtId="0" fontId="49" fillId="0" borderId="65" xfId="0" applyFont="1" applyFill="1" applyBorder="1" applyAlignment="1">
      <alignment horizontal="left" vertical="center" wrapText="1"/>
    </xf>
    <xf numFmtId="0" fontId="49" fillId="0" borderId="66" xfId="0" applyFont="1" applyFill="1" applyBorder="1" applyAlignment="1">
      <alignment horizontal="left" vertical="center" wrapText="1"/>
    </xf>
    <xf numFmtId="0" fontId="49" fillId="0" borderId="67" xfId="0" applyFont="1" applyFill="1" applyBorder="1" applyAlignment="1">
      <alignment horizontal="left" vertical="center" wrapText="1"/>
    </xf>
    <xf numFmtId="0" fontId="49" fillId="0" borderId="4" xfId="0" applyFont="1" applyBorder="1" applyAlignment="1">
      <alignment horizontal="left" vertical="center"/>
    </xf>
    <xf numFmtId="0" fontId="49" fillId="0" borderId="64" xfId="0" applyFont="1" applyBorder="1" applyAlignment="1">
      <alignment horizontal="left" vertical="center"/>
    </xf>
    <xf numFmtId="0" fontId="49" fillId="0" borderId="57" xfId="0" applyFont="1" applyBorder="1" applyAlignment="1">
      <alignment horizontal="left" vertical="center"/>
    </xf>
    <xf numFmtId="0" fontId="49" fillId="0" borderId="0" xfId="0" applyFont="1" applyBorder="1" applyAlignment="1">
      <alignment horizontal="left" vertical="center"/>
    </xf>
    <xf numFmtId="0" fontId="49" fillId="0" borderId="60" xfId="0" applyFont="1" applyBorder="1" applyAlignment="1">
      <alignment horizontal="left" vertical="center"/>
    </xf>
    <xf numFmtId="0" fontId="49" fillId="0" borderId="65" xfId="0" applyFont="1" applyBorder="1" applyAlignment="1">
      <alignment horizontal="left" vertical="center"/>
    </xf>
    <xf numFmtId="0" fontId="49" fillId="0" borderId="66" xfId="0" applyFont="1" applyBorder="1" applyAlignment="1">
      <alignment horizontal="left" vertical="center"/>
    </xf>
    <xf numFmtId="0" fontId="49" fillId="0" borderId="67" xfId="0" applyFont="1" applyBorder="1" applyAlignment="1">
      <alignment horizontal="left" vertical="center"/>
    </xf>
    <xf numFmtId="0" fontId="49" fillId="0" borderId="56" xfId="0" applyFont="1" applyBorder="1" applyAlignment="1">
      <alignment horizontal="left" vertical="center" wrapText="1"/>
    </xf>
    <xf numFmtId="0" fontId="10" fillId="0" borderId="63" xfId="3" applyFill="1" applyBorder="1" applyAlignment="1">
      <alignment horizontal="left" vertical="center" wrapText="1"/>
    </xf>
    <xf numFmtId="0" fontId="10" fillId="0" borderId="56" xfId="3" applyBorder="1">
      <alignment vertical="center"/>
    </xf>
    <xf numFmtId="0" fontId="10" fillId="0" borderId="4" xfId="3" applyBorder="1">
      <alignment vertical="center"/>
    </xf>
    <xf numFmtId="0" fontId="10" fillId="0" borderId="64" xfId="3" applyBorder="1">
      <alignment vertical="center"/>
    </xf>
    <xf numFmtId="0" fontId="10" fillId="0" borderId="65" xfId="3" applyBorder="1">
      <alignment vertical="center"/>
    </xf>
    <xf numFmtId="0" fontId="10" fillId="0" borderId="66" xfId="3" applyBorder="1">
      <alignment vertical="center"/>
    </xf>
    <xf numFmtId="0" fontId="10" fillId="0" borderId="67" xfId="3" applyBorder="1">
      <alignment vertical="center"/>
    </xf>
    <xf numFmtId="0" fontId="10" fillId="0" borderId="63" xfId="3" applyFill="1" applyBorder="1" applyAlignment="1">
      <alignment horizontal="left" vertical="center"/>
    </xf>
    <xf numFmtId="0" fontId="10" fillId="0" borderId="63" xfId="3" applyBorder="1" applyAlignment="1">
      <alignment horizontal="left" vertical="center"/>
    </xf>
  </cellXfs>
  <cellStyles count="6">
    <cellStyle name="ハイパーリンク" xfId="3" builtinId="8"/>
    <cellStyle name="メモ" xfId="2" builtinId="10"/>
    <cellStyle name="桁区切り" xfId="1" builtinId="6"/>
    <cellStyle name="桁区切り 4" xfId="5" xr:uid="{4C653A66-8881-451F-9036-5B191FB1812D}"/>
    <cellStyle name="標準" xfId="0" builtinId="0"/>
    <cellStyle name="標準 6" xfId="4" xr:uid="{30F9D608-B8B5-4528-AF0A-A52CC4FB0AD9}"/>
  </cellStyles>
  <dxfs count="163">
    <dxf>
      <fill>
        <patternFill>
          <bgColor rgb="FFFF0000"/>
        </patternFill>
      </fill>
    </dxf>
    <dxf>
      <fill>
        <patternFill>
          <bgColor rgb="FFFF0000"/>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0000"/>
        </patternFill>
      </fill>
    </dxf>
    <dxf>
      <fill>
        <patternFill>
          <bgColor rgb="FFFF0000"/>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0000"/>
        </patternFill>
      </fill>
    </dxf>
    <dxf>
      <fill>
        <patternFill>
          <bgColor rgb="FFFF0000"/>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0000"/>
        </patternFill>
      </fill>
    </dxf>
    <dxf>
      <fill>
        <patternFill>
          <bgColor rgb="FFFF0000"/>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0000"/>
        </patternFill>
      </fill>
    </dxf>
    <dxf>
      <fill>
        <patternFill>
          <bgColor rgb="FFFF0000"/>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0000"/>
        </patternFill>
      </fill>
    </dxf>
    <dxf>
      <fill>
        <patternFill>
          <bgColor rgb="FFFF0000"/>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0000"/>
        </patternFill>
      </fill>
    </dxf>
    <dxf>
      <fill>
        <patternFill>
          <bgColor rgb="FFFF0000"/>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0000"/>
        </patternFill>
      </fill>
    </dxf>
    <dxf>
      <fill>
        <patternFill>
          <bgColor rgb="FFFF0000"/>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0000"/>
        </patternFill>
      </fill>
    </dxf>
    <dxf>
      <fill>
        <patternFill>
          <bgColor rgb="FFFF0000"/>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CFCCFC"/>
      <color rgb="FFD1AEF0"/>
      <color rgb="FFF09EB3"/>
      <color rgb="FFFCE1D8"/>
      <color rgb="FFFFCCFF"/>
      <color rgb="FFCCFFFF"/>
      <color rgb="FFCCFFCC"/>
      <color rgb="FFFFD5D6"/>
      <color rgb="FFE1FDD7"/>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9</xdr:col>
      <xdr:colOff>381474</xdr:colOff>
      <xdr:row>0</xdr:row>
      <xdr:rowOff>43195</xdr:rowOff>
    </xdr:from>
    <xdr:to>
      <xdr:col>11</xdr:col>
      <xdr:colOff>185945</xdr:colOff>
      <xdr:row>2</xdr:row>
      <xdr:rowOff>44588</xdr:rowOff>
    </xdr:to>
    <xdr:sp macro="" textlink="">
      <xdr:nvSpPr>
        <xdr:cNvPr id="3" name="四角形: 角を丸くする 2">
          <a:extLst>
            <a:ext uri="{FF2B5EF4-FFF2-40B4-BE49-F238E27FC236}">
              <a16:creationId xmlns:a16="http://schemas.microsoft.com/office/drawing/2014/main" id="{57AC3E60-5F9B-48A0-A22F-9CE78F6D582F}"/>
            </a:ext>
          </a:extLst>
        </xdr:cNvPr>
        <xdr:cNvSpPr/>
      </xdr:nvSpPr>
      <xdr:spPr>
        <a:xfrm>
          <a:off x="7090387" y="43195"/>
          <a:ext cx="1494123" cy="465219"/>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600">
              <a:solidFill>
                <a:schemeClr val="tx1"/>
              </a:solidFill>
            </a:rPr>
            <a:t>R7.7.17</a:t>
          </a:r>
          <a:r>
            <a:rPr kumimoji="1" lang="ja-JP" altLang="en-US" sz="1600">
              <a:solidFill>
                <a:schemeClr val="tx1"/>
              </a:solidFill>
            </a:rPr>
            <a:t>時点</a:t>
          </a:r>
          <a:endParaRPr kumimoji="1" lang="en-US" altLang="ja-JP" sz="1600">
            <a:solidFill>
              <a:schemeClr val="tx1"/>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84454</xdr:colOff>
      <xdr:row>19</xdr:row>
      <xdr:rowOff>170980</xdr:rowOff>
    </xdr:from>
    <xdr:to>
      <xdr:col>7</xdr:col>
      <xdr:colOff>317495</xdr:colOff>
      <xdr:row>22</xdr:row>
      <xdr:rowOff>47250</xdr:rowOff>
    </xdr:to>
    <xdr:grpSp>
      <xdr:nvGrpSpPr>
        <xdr:cNvPr id="2" name="グループ化 1">
          <a:extLst>
            <a:ext uri="{FF2B5EF4-FFF2-40B4-BE49-F238E27FC236}">
              <a16:creationId xmlns:a16="http://schemas.microsoft.com/office/drawing/2014/main" id="{5FF52399-C228-455F-853B-2E0B5C8968D2}"/>
            </a:ext>
          </a:extLst>
        </xdr:cNvPr>
        <xdr:cNvGrpSpPr/>
      </xdr:nvGrpSpPr>
      <xdr:grpSpPr>
        <a:xfrm>
          <a:off x="6959236" y="6035659"/>
          <a:ext cx="3995870" cy="1036052"/>
          <a:chOff x="7131081" y="2674054"/>
          <a:chExt cx="3973666" cy="995643"/>
        </a:xfrm>
      </xdr:grpSpPr>
      <xdr:sp macro="" textlink="">
        <xdr:nvSpPr>
          <xdr:cNvPr id="3" name="テキスト ボックス 2">
            <a:extLst>
              <a:ext uri="{FF2B5EF4-FFF2-40B4-BE49-F238E27FC236}">
                <a16:creationId xmlns:a16="http://schemas.microsoft.com/office/drawing/2014/main" id="{E95DFA7A-04E3-FDD8-66D2-6E6D43D299FA}"/>
              </a:ext>
            </a:extLst>
          </xdr:cNvPr>
          <xdr:cNvSpPr txBox="1"/>
        </xdr:nvSpPr>
        <xdr:spPr>
          <a:xfrm>
            <a:off x="8310997" y="2674054"/>
            <a:ext cx="2793750" cy="99564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、タブレット端末の本体に付随して使用に必要なもの」として考えられるものを含めて計上してください。（キーボード、タッチペンなど）</a:t>
            </a:r>
          </a:p>
        </xdr:txBody>
      </xdr:sp>
      <xdr:cxnSp macro="">
        <xdr:nvCxnSpPr>
          <xdr:cNvPr id="4" name="直線矢印コネクタ 3">
            <a:extLst>
              <a:ext uri="{FF2B5EF4-FFF2-40B4-BE49-F238E27FC236}">
                <a16:creationId xmlns:a16="http://schemas.microsoft.com/office/drawing/2014/main" id="{3061CB08-3449-8460-5426-70F75792638E}"/>
              </a:ext>
            </a:extLst>
          </xdr:cNvPr>
          <xdr:cNvCxnSpPr/>
        </xdr:nvCxnSpPr>
        <xdr:spPr>
          <a:xfrm flipH="1" flipV="1">
            <a:off x="7131081" y="2685685"/>
            <a:ext cx="1190761" cy="866296"/>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5</xdr:col>
      <xdr:colOff>21497</xdr:colOff>
      <xdr:row>16</xdr:row>
      <xdr:rowOff>178434</xdr:rowOff>
    </xdr:from>
    <xdr:to>
      <xdr:col>6</xdr:col>
      <xdr:colOff>1498326</xdr:colOff>
      <xdr:row>19</xdr:row>
      <xdr:rowOff>123097</xdr:rowOff>
    </xdr:to>
    <xdr:grpSp>
      <xdr:nvGrpSpPr>
        <xdr:cNvPr id="5" name="グループ化 4">
          <a:extLst>
            <a:ext uri="{FF2B5EF4-FFF2-40B4-BE49-F238E27FC236}">
              <a16:creationId xmlns:a16="http://schemas.microsoft.com/office/drawing/2014/main" id="{2DA29561-5D07-4A0A-B5BB-48AC7B365B8A}"/>
            </a:ext>
          </a:extLst>
        </xdr:cNvPr>
        <xdr:cNvGrpSpPr/>
      </xdr:nvGrpSpPr>
      <xdr:grpSpPr>
        <a:xfrm>
          <a:off x="6893104" y="4889680"/>
          <a:ext cx="2984047" cy="1101271"/>
          <a:chOff x="6833946" y="1744312"/>
          <a:chExt cx="2980261" cy="1098396"/>
        </a:xfrm>
      </xdr:grpSpPr>
      <xdr:sp macro="" textlink="">
        <xdr:nvSpPr>
          <xdr:cNvPr id="6" name="テキスト ボックス 5">
            <a:extLst>
              <a:ext uri="{FF2B5EF4-FFF2-40B4-BE49-F238E27FC236}">
                <a16:creationId xmlns:a16="http://schemas.microsoft.com/office/drawing/2014/main" id="{1F112BC6-2D38-61A2-B720-36DDC21C2B83}"/>
              </a:ext>
            </a:extLst>
          </xdr:cNvPr>
          <xdr:cNvSpPr txBox="1"/>
        </xdr:nvSpPr>
        <xdr:spPr>
          <a:xfrm>
            <a:off x="7778110" y="1744312"/>
            <a:ext cx="2036097" cy="100881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H</a:t>
            </a:r>
            <a:r>
              <a:rPr kumimoji="1" lang="ja-JP" altLang="en-US" sz="1100">
                <a:latin typeface="Meiryo UI" panose="020B0604030504040204" pitchFamily="50" charset="-128"/>
                <a:ea typeface="Meiryo UI" panose="020B0604030504040204" pitchFamily="50" charset="-128"/>
              </a:rPr>
              <a:t>列」に入力してください。</a:t>
            </a:r>
          </a:p>
        </xdr:txBody>
      </xdr:sp>
      <xdr:cxnSp macro="">
        <xdr:nvCxnSpPr>
          <xdr:cNvPr id="7" name="直線矢印コネクタ 6">
            <a:extLst>
              <a:ext uri="{FF2B5EF4-FFF2-40B4-BE49-F238E27FC236}">
                <a16:creationId xmlns:a16="http://schemas.microsoft.com/office/drawing/2014/main" id="{568A210D-7391-B57C-3D9A-5C5A997C96A6}"/>
              </a:ext>
            </a:extLst>
          </xdr:cNvPr>
          <xdr:cNvCxnSpPr/>
        </xdr:nvCxnSpPr>
        <xdr:spPr>
          <a:xfrm flipH="1">
            <a:off x="6833946" y="2148504"/>
            <a:ext cx="942265" cy="694204"/>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7</xdr:col>
      <xdr:colOff>550545</xdr:colOff>
      <xdr:row>35</xdr:row>
      <xdr:rowOff>276859</xdr:rowOff>
    </xdr:from>
    <xdr:to>
      <xdr:col>8</xdr:col>
      <xdr:colOff>1811655</xdr:colOff>
      <xdr:row>45</xdr:row>
      <xdr:rowOff>76197</xdr:rowOff>
    </xdr:to>
    <xdr:grpSp>
      <xdr:nvGrpSpPr>
        <xdr:cNvPr id="8" name="グループ化 7">
          <a:extLst>
            <a:ext uri="{FF2B5EF4-FFF2-40B4-BE49-F238E27FC236}">
              <a16:creationId xmlns:a16="http://schemas.microsoft.com/office/drawing/2014/main" id="{19680EA1-1042-47BD-9A4C-3CB171077C3A}"/>
            </a:ext>
          </a:extLst>
        </xdr:cNvPr>
        <xdr:cNvGrpSpPr/>
      </xdr:nvGrpSpPr>
      <xdr:grpSpPr>
        <a:xfrm>
          <a:off x="11191331" y="11431541"/>
          <a:ext cx="2689860" cy="2115727"/>
          <a:chOff x="11210925" y="7471485"/>
          <a:chExt cx="2686050" cy="2109296"/>
        </a:xfrm>
      </xdr:grpSpPr>
      <xdr:cxnSp macro="">
        <xdr:nvCxnSpPr>
          <xdr:cNvPr id="9" name="直線矢印コネクタ 8">
            <a:extLst>
              <a:ext uri="{FF2B5EF4-FFF2-40B4-BE49-F238E27FC236}">
                <a16:creationId xmlns:a16="http://schemas.microsoft.com/office/drawing/2014/main" id="{6D444FD0-73A9-130C-935E-46AA796FE381}"/>
              </a:ext>
            </a:extLst>
          </xdr:cNvPr>
          <xdr:cNvCxnSpPr/>
        </xdr:nvCxnSpPr>
        <xdr:spPr>
          <a:xfrm flipV="1">
            <a:off x="12812015" y="7471485"/>
            <a:ext cx="236533" cy="125852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sp macro="" textlink="">
        <xdr:nvSpPr>
          <xdr:cNvPr id="10" name="テキスト ボックス 9">
            <a:extLst>
              <a:ext uri="{FF2B5EF4-FFF2-40B4-BE49-F238E27FC236}">
                <a16:creationId xmlns:a16="http://schemas.microsoft.com/office/drawing/2014/main" id="{B672BA3D-9641-1F35-B669-5FFEBF1B6034}"/>
              </a:ext>
            </a:extLst>
          </xdr:cNvPr>
          <xdr:cNvSpPr txBox="1"/>
        </xdr:nvSpPr>
        <xdr:spPr>
          <a:xfrm>
            <a:off x="11210925" y="8715374"/>
            <a:ext cx="2686050" cy="86540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I</a:t>
            </a:r>
            <a:r>
              <a:rPr kumimoji="1" lang="ja-JP" altLang="en-US" sz="1100">
                <a:latin typeface="Meiryo UI" panose="020B0604030504040204" pitchFamily="50" charset="-128"/>
                <a:ea typeface="Meiryo UI" panose="020B0604030504040204" pitchFamily="50" charset="-128"/>
              </a:rPr>
              <a:t>列」</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入力してください。</a:t>
            </a:r>
          </a:p>
        </xdr:txBody>
      </xdr:sp>
    </xdr:grpSp>
    <xdr:clientData/>
  </xdr:twoCellAnchor>
  <xdr:twoCellAnchor>
    <xdr:from>
      <xdr:col>6</xdr:col>
      <xdr:colOff>1845187</xdr:colOff>
      <xdr:row>23</xdr:row>
      <xdr:rowOff>105682</xdr:rowOff>
    </xdr:from>
    <xdr:to>
      <xdr:col>8</xdr:col>
      <xdr:colOff>1621157</xdr:colOff>
      <xdr:row>28</xdr:row>
      <xdr:rowOff>171452</xdr:rowOff>
    </xdr:to>
    <xdr:grpSp>
      <xdr:nvGrpSpPr>
        <xdr:cNvPr id="11" name="グループ化 10">
          <a:extLst>
            <a:ext uri="{FF2B5EF4-FFF2-40B4-BE49-F238E27FC236}">
              <a16:creationId xmlns:a16="http://schemas.microsoft.com/office/drawing/2014/main" id="{838216FE-FD86-45A0-80AB-8BA334A6B088}"/>
            </a:ext>
          </a:extLst>
        </xdr:cNvPr>
        <xdr:cNvGrpSpPr/>
      </xdr:nvGrpSpPr>
      <xdr:grpSpPr>
        <a:xfrm>
          <a:off x="10227187" y="7327900"/>
          <a:ext cx="3463506" cy="1320802"/>
          <a:chOff x="5393023" y="3345631"/>
          <a:chExt cx="2793750" cy="1272301"/>
        </a:xfrm>
      </xdr:grpSpPr>
      <xdr:sp macro="" textlink="">
        <xdr:nvSpPr>
          <xdr:cNvPr id="12" name="テキスト ボックス 11">
            <a:extLst>
              <a:ext uri="{FF2B5EF4-FFF2-40B4-BE49-F238E27FC236}">
                <a16:creationId xmlns:a16="http://schemas.microsoft.com/office/drawing/2014/main" id="{03262ABE-E3C9-3462-9016-0C31149DFB7A}"/>
              </a:ext>
            </a:extLst>
          </xdr:cNvPr>
          <xdr:cNvSpPr txBox="1"/>
        </xdr:nvSpPr>
        <xdr:spPr>
          <a:xfrm>
            <a:off x="5393023" y="3345631"/>
            <a:ext cx="2793750" cy="7490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400">
                <a:latin typeface="Meiryo UI" panose="020B0604030504040204" pitchFamily="50" charset="-128"/>
                <a:ea typeface="Meiryo UI" panose="020B0604030504040204" pitchFamily="50" charset="-128"/>
              </a:rPr>
              <a:t>PC</a:t>
            </a:r>
            <a:r>
              <a:rPr kumimoji="1" lang="ja-JP" altLang="en-US" sz="1400">
                <a:latin typeface="Meiryo UI" panose="020B0604030504040204" pitchFamily="50" charset="-128"/>
                <a:ea typeface="Meiryo UI" panose="020B0604030504040204" pitchFamily="50" charset="-128"/>
              </a:rPr>
              <a:t>、タブレット端末</a:t>
            </a:r>
            <a:r>
              <a:rPr kumimoji="1" lang="ja-JP" altLang="en-US" sz="1400">
                <a:solidFill>
                  <a:srgbClr val="FF0000"/>
                </a:solidFill>
                <a:latin typeface="Meiryo UI" panose="020B0604030504040204" pitchFamily="50" charset="-128"/>
                <a:ea typeface="Meiryo UI" panose="020B0604030504040204" pitchFamily="50" charset="-128"/>
              </a:rPr>
              <a:t>本体の</a:t>
            </a:r>
            <a:endParaRPr kumimoji="1" lang="en-US" altLang="ja-JP" sz="1400">
              <a:solidFill>
                <a:srgbClr val="FF0000"/>
              </a:solidFill>
              <a:latin typeface="Meiryo UI" panose="020B0604030504040204" pitchFamily="50" charset="-128"/>
              <a:ea typeface="Meiryo UI" panose="020B0604030504040204" pitchFamily="50" charset="-128"/>
            </a:endParaRPr>
          </a:p>
          <a:p>
            <a:pPr algn="l"/>
            <a:r>
              <a:rPr kumimoji="1" lang="en-US" altLang="ja-JP" sz="1400">
                <a:solidFill>
                  <a:srgbClr val="FF0000"/>
                </a:solidFill>
                <a:latin typeface="Meiryo UI" panose="020B0604030504040204" pitchFamily="50" charset="-128"/>
                <a:ea typeface="Meiryo UI" panose="020B0604030504040204" pitchFamily="50" charset="-128"/>
              </a:rPr>
              <a:t>1</a:t>
            </a:r>
            <a:r>
              <a:rPr kumimoji="1" lang="ja-JP" altLang="en-US" sz="1400">
                <a:solidFill>
                  <a:srgbClr val="FF0000"/>
                </a:solidFill>
                <a:latin typeface="Meiryo UI" panose="020B0604030504040204" pitchFamily="50" charset="-128"/>
                <a:ea typeface="Meiryo UI" panose="020B0604030504040204" pitchFamily="50" charset="-128"/>
              </a:rPr>
              <a:t>台あたりの単価のみ計上</a:t>
            </a:r>
          </a:p>
        </xdr:txBody>
      </xdr:sp>
      <xdr:cxnSp macro="">
        <xdr:nvCxnSpPr>
          <xdr:cNvPr id="13" name="直線矢印コネクタ 12">
            <a:extLst>
              <a:ext uri="{FF2B5EF4-FFF2-40B4-BE49-F238E27FC236}">
                <a16:creationId xmlns:a16="http://schemas.microsoft.com/office/drawing/2014/main" id="{804B0173-8E22-BEA8-E18A-E53185B626F7}"/>
              </a:ext>
            </a:extLst>
          </xdr:cNvPr>
          <xdr:cNvCxnSpPr/>
        </xdr:nvCxnSpPr>
        <xdr:spPr>
          <a:xfrm flipH="1">
            <a:off x="5451613" y="4011930"/>
            <a:ext cx="167981" cy="60600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oneCellAnchor>
    <xdr:from>
      <xdr:col>4</xdr:col>
      <xdr:colOff>590550</xdr:colOff>
      <xdr:row>15</xdr:row>
      <xdr:rowOff>209550</xdr:rowOff>
    </xdr:from>
    <xdr:ext cx="607859" cy="328423"/>
    <xdr:sp macro="" textlink="">
      <xdr:nvSpPr>
        <xdr:cNvPr id="14" name="テキスト ボックス 13">
          <a:extLst>
            <a:ext uri="{FF2B5EF4-FFF2-40B4-BE49-F238E27FC236}">
              <a16:creationId xmlns:a16="http://schemas.microsoft.com/office/drawing/2014/main" id="{668B51F8-0D66-4436-8866-D85B05EBFF8E}"/>
            </a:ext>
          </a:extLst>
        </xdr:cNvPr>
        <xdr:cNvSpPr txBox="1"/>
      </xdr:nvSpPr>
      <xdr:spPr>
        <a:xfrm>
          <a:off x="5362575" y="4638675"/>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Meiryo UI" panose="020B0604030504040204" pitchFamily="50" charset="-128"/>
              <a:ea typeface="Meiryo UI" panose="020B0604030504040204" pitchFamily="50" charset="-128"/>
            </a:rPr>
            <a:t>（円）</a:t>
          </a:r>
        </a:p>
      </xdr:txBody>
    </xdr:sp>
    <xdr:clientData/>
  </xdr:oneCellAnchor>
  <xdr:twoCellAnchor>
    <xdr:from>
      <xdr:col>0</xdr:col>
      <xdr:colOff>149679</xdr:colOff>
      <xdr:row>1</xdr:row>
      <xdr:rowOff>54429</xdr:rowOff>
    </xdr:from>
    <xdr:to>
      <xdr:col>4</xdr:col>
      <xdr:colOff>996135</xdr:colOff>
      <xdr:row>9</xdr:row>
      <xdr:rowOff>851354</xdr:rowOff>
    </xdr:to>
    <xdr:sp macro="" textlink="">
      <xdr:nvSpPr>
        <xdr:cNvPr id="16" name="テキスト ボックス 15">
          <a:extLst>
            <a:ext uri="{FF2B5EF4-FFF2-40B4-BE49-F238E27FC236}">
              <a16:creationId xmlns:a16="http://schemas.microsoft.com/office/drawing/2014/main" id="{CE4CC5B2-5474-48F3-8320-CC3BFD86FA2B}"/>
            </a:ext>
          </a:extLst>
        </xdr:cNvPr>
        <xdr:cNvSpPr txBox="1"/>
      </xdr:nvSpPr>
      <xdr:spPr>
        <a:xfrm>
          <a:off x="149679" y="244929"/>
          <a:ext cx="5608956" cy="2320925"/>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a:t>
          </a:r>
          <a:endParaRPr kumimoji="1" lang="en-US" altLang="ja-JP" sz="20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300</a:t>
          </a: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万円の介護ソフトと</a:t>
          </a:r>
          <a:endPar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80</a:t>
          </a: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万円のバックオフィスソフトを導入し、</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併せて</a:t>
          </a:r>
          <a:r>
            <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環境４万円を導入する場合</a:t>
          </a:r>
          <a:endPar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prstClr val="black"/>
              </a:solidFill>
              <a:effectLst/>
              <a:uLnTx/>
              <a:uFillTx/>
              <a:latin typeface="UD デジタル 教科書体 NK-B" panose="02020700000000000000" pitchFamily="18" charset="-128"/>
              <a:ea typeface="UD デジタル 教科書体 NK-B" panose="02020700000000000000" pitchFamily="18" charset="-128"/>
              <a:cs typeface="+mn-cs"/>
            </a:rPr>
            <a:t>（対象の職員数が</a:t>
          </a:r>
          <a:r>
            <a:rPr kumimoji="1" lang="en-US" altLang="ja-JP" sz="2000" b="0" i="0" u="none" strike="noStrike" kern="0" cap="none" spc="0" normalizeH="0" baseline="0" noProof="0">
              <a:ln>
                <a:noFill/>
              </a:ln>
              <a:solidFill>
                <a:prstClr val="black"/>
              </a:solidFill>
              <a:effectLst/>
              <a:uLnTx/>
              <a:uFillTx/>
              <a:latin typeface="UD デジタル 教科書体 NK-B" panose="02020700000000000000" pitchFamily="18" charset="-128"/>
              <a:ea typeface="UD デジタル 教科書体 NK-B" panose="02020700000000000000" pitchFamily="18" charset="-128"/>
              <a:cs typeface="+mn-cs"/>
            </a:rPr>
            <a:t>21</a:t>
          </a:r>
          <a:r>
            <a:rPr kumimoji="1" lang="ja-JP" altLang="en-US" sz="2000" b="0" i="0" u="none" strike="noStrike" kern="0" cap="none" spc="0" normalizeH="0" baseline="0" noProof="0">
              <a:ln>
                <a:noFill/>
              </a:ln>
              <a:solidFill>
                <a:prstClr val="black"/>
              </a:solidFill>
              <a:effectLst/>
              <a:uLnTx/>
              <a:uFillTx/>
              <a:latin typeface="UD デジタル 教科書体 NK-B" panose="02020700000000000000" pitchFamily="18" charset="-128"/>
              <a:ea typeface="UD デジタル 教科書体 NK-B" panose="02020700000000000000" pitchFamily="18" charset="-128"/>
              <a:cs typeface="+mn-cs"/>
            </a:rPr>
            <a:t>名以上</a:t>
          </a:r>
          <a:r>
            <a:rPr kumimoji="1" lang="en-US" altLang="ja-JP" sz="2000" b="0" i="0" u="none" strike="noStrike" kern="0" cap="none" spc="0" normalizeH="0" baseline="0" noProof="0">
              <a:ln>
                <a:noFill/>
              </a:ln>
              <a:solidFill>
                <a:prstClr val="black"/>
              </a:solidFill>
              <a:effectLst/>
              <a:uLnTx/>
              <a:uFillTx/>
              <a:latin typeface="UD デジタル 教科書体 NK-B" panose="02020700000000000000" pitchFamily="18" charset="-128"/>
              <a:ea typeface="UD デジタル 教科書体 NK-B" panose="02020700000000000000" pitchFamily="18" charset="-128"/>
              <a:cs typeface="+mn-cs"/>
            </a:rPr>
            <a:t>30</a:t>
          </a:r>
          <a:r>
            <a:rPr kumimoji="1" lang="ja-JP" altLang="en-US" sz="2000" b="0" i="0" u="none" strike="noStrike" kern="0" cap="none" spc="0" normalizeH="0" baseline="0" noProof="0">
              <a:ln>
                <a:noFill/>
              </a:ln>
              <a:solidFill>
                <a:prstClr val="black"/>
              </a:solidFill>
              <a:effectLst/>
              <a:uLnTx/>
              <a:uFillTx/>
              <a:latin typeface="UD デジタル 教科書体 NK-B" panose="02020700000000000000" pitchFamily="18" charset="-128"/>
              <a:ea typeface="UD デジタル 教科書体 NK-B" panose="02020700000000000000" pitchFamily="18" charset="-128"/>
              <a:cs typeface="+mn-cs"/>
            </a:rPr>
            <a:t>名以下の場合）</a:t>
          </a:r>
          <a:endParaRPr kumimoji="1" lang="ja-JP" altLang="en-US" sz="1600" b="0" i="0" u="none" strike="noStrike" kern="0" cap="none" spc="0" normalizeH="0" baseline="0" noProof="0">
            <a:ln>
              <a:noFill/>
            </a:ln>
            <a:solidFill>
              <a:prstClr val="black"/>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xdr:col>
      <xdr:colOff>269474</xdr:colOff>
      <xdr:row>31</xdr:row>
      <xdr:rowOff>25309</xdr:rowOff>
    </xdr:from>
    <xdr:to>
      <xdr:col>9</xdr:col>
      <xdr:colOff>890178</xdr:colOff>
      <xdr:row>33</xdr:row>
      <xdr:rowOff>156882</xdr:rowOff>
    </xdr:to>
    <xdr:sp macro="" textlink="">
      <xdr:nvSpPr>
        <xdr:cNvPr id="2" name="テキスト ボックス 1">
          <a:extLst>
            <a:ext uri="{FF2B5EF4-FFF2-40B4-BE49-F238E27FC236}">
              <a16:creationId xmlns:a16="http://schemas.microsoft.com/office/drawing/2014/main" id="{DC32C388-0746-4BB3-B23D-042819922983}"/>
            </a:ext>
          </a:extLst>
        </xdr:cNvPr>
        <xdr:cNvSpPr txBox="1"/>
      </xdr:nvSpPr>
      <xdr:spPr>
        <a:xfrm>
          <a:off x="16185749" y="10591709"/>
          <a:ext cx="2808279" cy="6268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別シートの「付帯経費、</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等計算表」で</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8</xdr:col>
      <xdr:colOff>806822</xdr:colOff>
      <xdr:row>63</xdr:row>
      <xdr:rowOff>123264</xdr:rowOff>
    </xdr:from>
    <xdr:to>
      <xdr:col>9</xdr:col>
      <xdr:colOff>1646464</xdr:colOff>
      <xdr:row>65</xdr:row>
      <xdr:rowOff>274431</xdr:rowOff>
    </xdr:to>
    <xdr:sp macro="" textlink="">
      <xdr:nvSpPr>
        <xdr:cNvPr id="3" name="テキスト ボックス 2">
          <a:extLst>
            <a:ext uri="{FF2B5EF4-FFF2-40B4-BE49-F238E27FC236}">
              <a16:creationId xmlns:a16="http://schemas.microsoft.com/office/drawing/2014/main" id="{86CD9472-9FE8-4B90-888C-AE3C587D7234}"/>
            </a:ext>
          </a:extLst>
        </xdr:cNvPr>
        <xdr:cNvSpPr txBox="1"/>
      </xdr:nvSpPr>
      <xdr:spPr>
        <a:xfrm>
          <a:off x="16726272" y="20614714"/>
          <a:ext cx="2649392" cy="694092"/>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latin typeface="Meiryo UI" panose="020B0604030504040204" pitchFamily="50" charset="-128"/>
              <a:ea typeface="Meiryo UI" panose="020B0604030504040204" pitchFamily="50" charset="-128"/>
            </a:rPr>
            <a:t>別シートの「</a:t>
          </a:r>
          <a:r>
            <a:rPr kumimoji="1" lang="ja-JP" altLang="ja-JP" sz="1100">
              <a:solidFill>
                <a:schemeClr val="dk1"/>
              </a:solidFill>
              <a:effectLst/>
              <a:latin typeface="+mn-lt"/>
              <a:ea typeface="+mn-ea"/>
              <a:cs typeface="+mn-cs"/>
            </a:rPr>
            <a:t>付帯経費、</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等計算表</a:t>
          </a:r>
          <a:r>
            <a:rPr kumimoji="1" lang="ja-JP" altLang="en-US" sz="1100">
              <a:latin typeface="Meiryo UI" panose="020B0604030504040204" pitchFamily="50" charset="-128"/>
              <a:ea typeface="Meiryo UI" panose="020B0604030504040204" pitchFamily="50" charset="-128"/>
            </a:rPr>
            <a:t>」で</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2</xdr:col>
      <xdr:colOff>2537787</xdr:colOff>
      <xdr:row>84</xdr:row>
      <xdr:rowOff>68898</xdr:rowOff>
    </xdr:from>
    <xdr:to>
      <xdr:col>2</xdr:col>
      <xdr:colOff>2651134</xdr:colOff>
      <xdr:row>86</xdr:row>
      <xdr:rowOff>258921</xdr:rowOff>
    </xdr:to>
    <xdr:sp macro="" textlink="">
      <xdr:nvSpPr>
        <xdr:cNvPr id="4" name="右中かっこ 3">
          <a:extLst>
            <a:ext uri="{FF2B5EF4-FFF2-40B4-BE49-F238E27FC236}">
              <a16:creationId xmlns:a16="http://schemas.microsoft.com/office/drawing/2014/main" id="{9A8750A8-A30A-4569-BF5D-8BD30D7D0CA0}"/>
            </a:ext>
          </a:extLst>
        </xdr:cNvPr>
        <xdr:cNvSpPr/>
      </xdr:nvSpPr>
      <xdr:spPr>
        <a:xfrm>
          <a:off x="3245812" y="29097923"/>
          <a:ext cx="113347" cy="818673"/>
        </a:xfrm>
        <a:prstGeom prst="righ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2714308</xdr:colOff>
      <xdr:row>84</xdr:row>
      <xdr:rowOff>115409</xdr:rowOff>
    </xdr:from>
    <xdr:to>
      <xdr:col>2</xdr:col>
      <xdr:colOff>5257800</xdr:colOff>
      <xdr:row>86</xdr:row>
      <xdr:rowOff>203200</xdr:rowOff>
    </xdr:to>
    <xdr:sp macro="" textlink="">
      <xdr:nvSpPr>
        <xdr:cNvPr id="5" name="テキスト ボックス 4">
          <a:extLst>
            <a:ext uri="{FF2B5EF4-FFF2-40B4-BE49-F238E27FC236}">
              <a16:creationId xmlns:a16="http://schemas.microsoft.com/office/drawing/2014/main" id="{43E718BF-F00E-4FD5-B254-19D6C8C1555B}"/>
            </a:ext>
          </a:extLst>
        </xdr:cNvPr>
        <xdr:cNvSpPr txBox="1"/>
      </xdr:nvSpPr>
      <xdr:spPr>
        <a:xfrm>
          <a:off x="3422333" y="29147609"/>
          <a:ext cx="2540317" cy="713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①から③の一連の契約が対象であり、</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　 いずれかのみの契約の申請は不可</a:t>
          </a:r>
        </a:p>
      </xdr:txBody>
    </xdr:sp>
    <xdr:clientData/>
  </xdr:twoCellAnchor>
  <xdr:twoCellAnchor>
    <xdr:from>
      <xdr:col>10</xdr:col>
      <xdr:colOff>775607</xdr:colOff>
      <xdr:row>3</xdr:row>
      <xdr:rowOff>95250</xdr:rowOff>
    </xdr:from>
    <xdr:to>
      <xdr:col>11</xdr:col>
      <xdr:colOff>1196068</xdr:colOff>
      <xdr:row>5</xdr:row>
      <xdr:rowOff>153205</xdr:rowOff>
    </xdr:to>
    <xdr:sp macro="" textlink="">
      <xdr:nvSpPr>
        <xdr:cNvPr id="6" name="四角形: 角を丸くする 5">
          <a:extLst>
            <a:ext uri="{FF2B5EF4-FFF2-40B4-BE49-F238E27FC236}">
              <a16:creationId xmlns:a16="http://schemas.microsoft.com/office/drawing/2014/main" id="{76DEA469-2A97-4115-ADB4-5569C6D4F1EB}"/>
            </a:ext>
          </a:extLst>
        </xdr:cNvPr>
        <xdr:cNvSpPr/>
      </xdr:nvSpPr>
      <xdr:spPr>
        <a:xfrm>
          <a:off x="20146282" y="3048000"/>
          <a:ext cx="1687286" cy="41990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R7.7.1</a:t>
          </a:r>
          <a:r>
            <a:rPr kumimoji="1" lang="ja-JP" altLang="en-US" sz="1600">
              <a:solidFill>
                <a:schemeClr val="tx1"/>
              </a:solidFill>
            </a:rPr>
            <a:t>時点版</a:t>
          </a:r>
          <a:endParaRPr kumimoji="1" lang="en-US" altLang="ja-JP" sz="1600">
            <a:solidFill>
              <a:schemeClr val="tx1"/>
            </a:solidFill>
          </a:endParaRPr>
        </a:p>
      </xdr:txBody>
    </xdr:sp>
    <xdr:clientData/>
  </xdr:twoCellAnchor>
  <xdr:twoCellAnchor>
    <xdr:from>
      <xdr:col>7</xdr:col>
      <xdr:colOff>2297206</xdr:colOff>
      <xdr:row>32</xdr:row>
      <xdr:rowOff>67235</xdr:rowOff>
    </xdr:from>
    <xdr:to>
      <xdr:col>8</xdr:col>
      <xdr:colOff>268941</xdr:colOff>
      <xdr:row>32</xdr:row>
      <xdr:rowOff>67235</xdr:rowOff>
    </xdr:to>
    <xdr:cxnSp macro="">
      <xdr:nvCxnSpPr>
        <xdr:cNvPr id="7" name="直線コネクタ 6">
          <a:extLst>
            <a:ext uri="{FF2B5EF4-FFF2-40B4-BE49-F238E27FC236}">
              <a16:creationId xmlns:a16="http://schemas.microsoft.com/office/drawing/2014/main" id="{9E9FA0E9-EA01-437D-ABF3-D06008B293A3}"/>
            </a:ext>
          </a:extLst>
        </xdr:cNvPr>
        <xdr:cNvCxnSpPr/>
      </xdr:nvCxnSpPr>
      <xdr:spPr>
        <a:xfrm flipH="1">
          <a:off x="15600456" y="10779685"/>
          <a:ext cx="5847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2303930</xdr:colOff>
      <xdr:row>32</xdr:row>
      <xdr:rowOff>73958</xdr:rowOff>
    </xdr:from>
    <xdr:to>
      <xdr:col>7</xdr:col>
      <xdr:colOff>2308413</xdr:colOff>
      <xdr:row>32</xdr:row>
      <xdr:rowOff>324970</xdr:rowOff>
    </xdr:to>
    <xdr:cxnSp macro="">
      <xdr:nvCxnSpPr>
        <xdr:cNvPr id="8" name="直線コネクタ 7">
          <a:extLst>
            <a:ext uri="{FF2B5EF4-FFF2-40B4-BE49-F238E27FC236}">
              <a16:creationId xmlns:a16="http://schemas.microsoft.com/office/drawing/2014/main" id="{331B0401-51AA-4D92-AB54-B9D8AF7EE914}"/>
            </a:ext>
          </a:extLst>
        </xdr:cNvPr>
        <xdr:cNvCxnSpPr/>
      </xdr:nvCxnSpPr>
      <xdr:spPr>
        <a:xfrm flipH="1" flipV="1">
          <a:off x="15610355" y="10789583"/>
          <a:ext cx="7658" cy="2510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5388429</xdr:colOff>
      <xdr:row>31</xdr:row>
      <xdr:rowOff>90449</xdr:rowOff>
    </xdr:from>
    <xdr:to>
      <xdr:col>5</xdr:col>
      <xdr:colOff>27214</xdr:colOff>
      <xdr:row>33</xdr:row>
      <xdr:rowOff>449036</xdr:rowOff>
    </xdr:to>
    <xdr:sp macro="" textlink="">
      <xdr:nvSpPr>
        <xdr:cNvPr id="9" name="テキスト ボックス 8">
          <a:extLst>
            <a:ext uri="{FF2B5EF4-FFF2-40B4-BE49-F238E27FC236}">
              <a16:creationId xmlns:a16="http://schemas.microsoft.com/office/drawing/2014/main" id="{F6AD7216-5D19-4C6F-9A1F-68DA4C9E5063}"/>
            </a:ext>
          </a:extLst>
        </xdr:cNvPr>
        <xdr:cNvSpPr txBox="1"/>
      </xdr:nvSpPr>
      <xdr:spPr>
        <a:xfrm>
          <a:off x="6093279" y="10650499"/>
          <a:ext cx="3747860" cy="853887"/>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5665520</xdr:colOff>
      <xdr:row>63</xdr:row>
      <xdr:rowOff>4948</xdr:rowOff>
    </xdr:from>
    <xdr:to>
      <xdr:col>5</xdr:col>
      <xdr:colOff>304305</xdr:colOff>
      <xdr:row>65</xdr:row>
      <xdr:rowOff>336321</xdr:rowOff>
    </xdr:to>
    <xdr:sp macro="" textlink="">
      <xdr:nvSpPr>
        <xdr:cNvPr id="10" name="テキスト ボックス 9">
          <a:extLst>
            <a:ext uri="{FF2B5EF4-FFF2-40B4-BE49-F238E27FC236}">
              <a16:creationId xmlns:a16="http://schemas.microsoft.com/office/drawing/2014/main" id="{C679346F-F816-4D1F-9A3E-72EA9AF039E1}"/>
            </a:ext>
          </a:extLst>
        </xdr:cNvPr>
        <xdr:cNvSpPr txBox="1"/>
      </xdr:nvSpPr>
      <xdr:spPr>
        <a:xfrm>
          <a:off x="6106845" y="20496398"/>
          <a:ext cx="4008210" cy="867948"/>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5388429</xdr:colOff>
      <xdr:row>80</xdr:row>
      <xdr:rowOff>108857</xdr:rowOff>
    </xdr:from>
    <xdr:to>
      <xdr:col>5</xdr:col>
      <xdr:colOff>27214</xdr:colOff>
      <xdr:row>82</xdr:row>
      <xdr:rowOff>440230</xdr:rowOff>
    </xdr:to>
    <xdr:sp macro="" textlink="">
      <xdr:nvSpPr>
        <xdr:cNvPr id="11" name="テキスト ボックス 10">
          <a:extLst>
            <a:ext uri="{FF2B5EF4-FFF2-40B4-BE49-F238E27FC236}">
              <a16:creationId xmlns:a16="http://schemas.microsoft.com/office/drawing/2014/main" id="{5D186E23-766F-4720-8190-ED1CB399B072}"/>
            </a:ext>
          </a:extLst>
        </xdr:cNvPr>
        <xdr:cNvSpPr txBox="1"/>
      </xdr:nvSpPr>
      <xdr:spPr>
        <a:xfrm>
          <a:off x="6093279" y="27737707"/>
          <a:ext cx="3747860" cy="8774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3</xdr:col>
      <xdr:colOff>479453</xdr:colOff>
      <xdr:row>25</xdr:row>
      <xdr:rowOff>146504</xdr:rowOff>
    </xdr:from>
    <xdr:to>
      <xdr:col>4</xdr:col>
      <xdr:colOff>884466</xdr:colOff>
      <xdr:row>25</xdr:row>
      <xdr:rowOff>578678</xdr:rowOff>
    </xdr:to>
    <xdr:sp macro="" textlink="">
      <xdr:nvSpPr>
        <xdr:cNvPr id="12" name="矢印: 右 11">
          <a:extLst>
            <a:ext uri="{FF2B5EF4-FFF2-40B4-BE49-F238E27FC236}">
              <a16:creationId xmlns:a16="http://schemas.microsoft.com/office/drawing/2014/main" id="{6B0365EA-7B5A-47A7-895B-43F6B45D0DBD}"/>
            </a:ext>
          </a:extLst>
        </xdr:cNvPr>
        <xdr:cNvSpPr/>
      </xdr:nvSpPr>
      <xdr:spPr>
        <a:xfrm>
          <a:off x="6588153" y="8887279"/>
          <a:ext cx="1462288" cy="438524"/>
        </a:xfrm>
        <a:prstGeom prst="right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149678</xdr:colOff>
      <xdr:row>0</xdr:row>
      <xdr:rowOff>95250</xdr:rowOff>
    </xdr:from>
    <xdr:to>
      <xdr:col>2</xdr:col>
      <xdr:colOff>4022044</xdr:colOff>
      <xdr:row>0</xdr:row>
      <xdr:rowOff>2265045</xdr:rowOff>
    </xdr:to>
    <xdr:sp macro="" textlink="">
      <xdr:nvSpPr>
        <xdr:cNvPr id="14" name="テキスト ボックス 13">
          <a:extLst>
            <a:ext uri="{FF2B5EF4-FFF2-40B4-BE49-F238E27FC236}">
              <a16:creationId xmlns:a16="http://schemas.microsoft.com/office/drawing/2014/main" id="{3291A2B2-AA15-4CD2-93CC-0E2DC8E244FE}"/>
            </a:ext>
          </a:extLst>
        </xdr:cNvPr>
        <xdr:cNvSpPr txBox="1"/>
      </xdr:nvSpPr>
      <xdr:spPr>
        <a:xfrm>
          <a:off x="149678" y="95250"/>
          <a:ext cx="4579937" cy="2169795"/>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a:t>
          </a:r>
          <a:endParaRPr kumimoji="1" lang="en-US" altLang="ja-JP" sz="20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80</a:t>
          </a: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万円のバックオフィスソフトを</a:t>
          </a:r>
          <a:endPar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導入する場合</a:t>
          </a:r>
          <a:endPar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（その他機器等のみを導入する場合）</a:t>
          </a:r>
          <a:endPar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xdr:col>
      <xdr:colOff>269474</xdr:colOff>
      <xdr:row>31</xdr:row>
      <xdr:rowOff>25309</xdr:rowOff>
    </xdr:from>
    <xdr:to>
      <xdr:col>9</xdr:col>
      <xdr:colOff>890178</xdr:colOff>
      <xdr:row>33</xdr:row>
      <xdr:rowOff>156882</xdr:rowOff>
    </xdr:to>
    <xdr:sp macro="" textlink="">
      <xdr:nvSpPr>
        <xdr:cNvPr id="2" name="テキスト ボックス 1">
          <a:extLst>
            <a:ext uri="{FF2B5EF4-FFF2-40B4-BE49-F238E27FC236}">
              <a16:creationId xmlns:a16="http://schemas.microsoft.com/office/drawing/2014/main" id="{EFFE36F0-E2D6-4549-919F-FB57AB0C03E8}"/>
            </a:ext>
          </a:extLst>
        </xdr:cNvPr>
        <xdr:cNvSpPr txBox="1"/>
      </xdr:nvSpPr>
      <xdr:spPr>
        <a:xfrm>
          <a:off x="16185749" y="10591709"/>
          <a:ext cx="2808279" cy="6268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別シートの「付帯経費、</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等計算表」で</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8</xdr:col>
      <xdr:colOff>806822</xdr:colOff>
      <xdr:row>63</xdr:row>
      <xdr:rowOff>123264</xdr:rowOff>
    </xdr:from>
    <xdr:to>
      <xdr:col>9</xdr:col>
      <xdr:colOff>1646464</xdr:colOff>
      <xdr:row>65</xdr:row>
      <xdr:rowOff>274431</xdr:rowOff>
    </xdr:to>
    <xdr:sp macro="" textlink="">
      <xdr:nvSpPr>
        <xdr:cNvPr id="3" name="テキスト ボックス 2">
          <a:extLst>
            <a:ext uri="{FF2B5EF4-FFF2-40B4-BE49-F238E27FC236}">
              <a16:creationId xmlns:a16="http://schemas.microsoft.com/office/drawing/2014/main" id="{2EBB5239-CE74-477D-96E4-6B700CB1468B}"/>
            </a:ext>
          </a:extLst>
        </xdr:cNvPr>
        <xdr:cNvSpPr txBox="1"/>
      </xdr:nvSpPr>
      <xdr:spPr>
        <a:xfrm>
          <a:off x="16726272" y="20614714"/>
          <a:ext cx="2649392" cy="694092"/>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latin typeface="Meiryo UI" panose="020B0604030504040204" pitchFamily="50" charset="-128"/>
              <a:ea typeface="Meiryo UI" panose="020B0604030504040204" pitchFamily="50" charset="-128"/>
            </a:rPr>
            <a:t>別シートの「</a:t>
          </a:r>
          <a:r>
            <a:rPr kumimoji="1" lang="ja-JP" altLang="ja-JP" sz="1100">
              <a:solidFill>
                <a:schemeClr val="dk1"/>
              </a:solidFill>
              <a:effectLst/>
              <a:latin typeface="+mn-lt"/>
              <a:ea typeface="+mn-ea"/>
              <a:cs typeface="+mn-cs"/>
            </a:rPr>
            <a:t>付帯経費、</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等計算表</a:t>
          </a:r>
          <a:r>
            <a:rPr kumimoji="1" lang="ja-JP" altLang="en-US" sz="1100">
              <a:latin typeface="Meiryo UI" panose="020B0604030504040204" pitchFamily="50" charset="-128"/>
              <a:ea typeface="Meiryo UI" panose="020B0604030504040204" pitchFamily="50" charset="-128"/>
            </a:rPr>
            <a:t>」で</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2</xdr:col>
      <xdr:colOff>2537787</xdr:colOff>
      <xdr:row>84</xdr:row>
      <xdr:rowOff>68898</xdr:rowOff>
    </xdr:from>
    <xdr:to>
      <xdr:col>2</xdr:col>
      <xdr:colOff>2651134</xdr:colOff>
      <xdr:row>86</xdr:row>
      <xdr:rowOff>258921</xdr:rowOff>
    </xdr:to>
    <xdr:sp macro="" textlink="">
      <xdr:nvSpPr>
        <xdr:cNvPr id="4" name="右中かっこ 3">
          <a:extLst>
            <a:ext uri="{FF2B5EF4-FFF2-40B4-BE49-F238E27FC236}">
              <a16:creationId xmlns:a16="http://schemas.microsoft.com/office/drawing/2014/main" id="{BEFEC64E-9D23-40C9-A378-2878CA8CB554}"/>
            </a:ext>
          </a:extLst>
        </xdr:cNvPr>
        <xdr:cNvSpPr/>
      </xdr:nvSpPr>
      <xdr:spPr>
        <a:xfrm>
          <a:off x="3245812" y="29097923"/>
          <a:ext cx="113347" cy="818673"/>
        </a:xfrm>
        <a:prstGeom prst="righ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2714308</xdr:colOff>
      <xdr:row>84</xdr:row>
      <xdr:rowOff>115409</xdr:rowOff>
    </xdr:from>
    <xdr:to>
      <xdr:col>2</xdr:col>
      <xdr:colOff>5257800</xdr:colOff>
      <xdr:row>86</xdr:row>
      <xdr:rowOff>203200</xdr:rowOff>
    </xdr:to>
    <xdr:sp macro="" textlink="">
      <xdr:nvSpPr>
        <xdr:cNvPr id="5" name="テキスト ボックス 4">
          <a:extLst>
            <a:ext uri="{FF2B5EF4-FFF2-40B4-BE49-F238E27FC236}">
              <a16:creationId xmlns:a16="http://schemas.microsoft.com/office/drawing/2014/main" id="{3C934E6B-99BB-4E3E-BAF6-6E28AF7B5D0A}"/>
            </a:ext>
          </a:extLst>
        </xdr:cNvPr>
        <xdr:cNvSpPr txBox="1"/>
      </xdr:nvSpPr>
      <xdr:spPr>
        <a:xfrm>
          <a:off x="3422333" y="29147609"/>
          <a:ext cx="2540317" cy="713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①から③の一連の契約が対象であり、</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　 いずれかのみの契約の申請は不可</a:t>
          </a:r>
        </a:p>
      </xdr:txBody>
    </xdr:sp>
    <xdr:clientData/>
  </xdr:twoCellAnchor>
  <xdr:twoCellAnchor>
    <xdr:from>
      <xdr:col>10</xdr:col>
      <xdr:colOff>775607</xdr:colOff>
      <xdr:row>3</xdr:row>
      <xdr:rowOff>95250</xdr:rowOff>
    </xdr:from>
    <xdr:to>
      <xdr:col>11</xdr:col>
      <xdr:colOff>1196068</xdr:colOff>
      <xdr:row>5</xdr:row>
      <xdr:rowOff>153205</xdr:rowOff>
    </xdr:to>
    <xdr:sp macro="" textlink="">
      <xdr:nvSpPr>
        <xdr:cNvPr id="6" name="四角形: 角を丸くする 5">
          <a:extLst>
            <a:ext uri="{FF2B5EF4-FFF2-40B4-BE49-F238E27FC236}">
              <a16:creationId xmlns:a16="http://schemas.microsoft.com/office/drawing/2014/main" id="{AEBD7E45-32F3-418D-80BF-6CCC6355E20D}"/>
            </a:ext>
          </a:extLst>
        </xdr:cNvPr>
        <xdr:cNvSpPr/>
      </xdr:nvSpPr>
      <xdr:spPr>
        <a:xfrm>
          <a:off x="20146282" y="3048000"/>
          <a:ext cx="1687286" cy="41990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R7.7.1</a:t>
          </a:r>
          <a:r>
            <a:rPr kumimoji="1" lang="ja-JP" altLang="en-US" sz="1600">
              <a:solidFill>
                <a:schemeClr val="tx1"/>
              </a:solidFill>
            </a:rPr>
            <a:t>時点版</a:t>
          </a:r>
          <a:endParaRPr kumimoji="1" lang="en-US" altLang="ja-JP" sz="1600">
            <a:solidFill>
              <a:schemeClr val="tx1"/>
            </a:solidFill>
          </a:endParaRPr>
        </a:p>
      </xdr:txBody>
    </xdr:sp>
    <xdr:clientData/>
  </xdr:twoCellAnchor>
  <xdr:twoCellAnchor>
    <xdr:from>
      <xdr:col>7</xdr:col>
      <xdr:colOff>2297206</xdr:colOff>
      <xdr:row>32</xdr:row>
      <xdr:rowOff>67235</xdr:rowOff>
    </xdr:from>
    <xdr:to>
      <xdr:col>8</xdr:col>
      <xdr:colOff>268941</xdr:colOff>
      <xdr:row>32</xdr:row>
      <xdr:rowOff>67235</xdr:rowOff>
    </xdr:to>
    <xdr:cxnSp macro="">
      <xdr:nvCxnSpPr>
        <xdr:cNvPr id="7" name="直線コネクタ 6">
          <a:extLst>
            <a:ext uri="{FF2B5EF4-FFF2-40B4-BE49-F238E27FC236}">
              <a16:creationId xmlns:a16="http://schemas.microsoft.com/office/drawing/2014/main" id="{A5868BA0-EE30-4C16-86C4-1836CC5EF23E}"/>
            </a:ext>
          </a:extLst>
        </xdr:cNvPr>
        <xdr:cNvCxnSpPr/>
      </xdr:nvCxnSpPr>
      <xdr:spPr>
        <a:xfrm flipH="1">
          <a:off x="15600456" y="10779685"/>
          <a:ext cx="5847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2303930</xdr:colOff>
      <xdr:row>32</xdr:row>
      <xdr:rowOff>73958</xdr:rowOff>
    </xdr:from>
    <xdr:to>
      <xdr:col>7</xdr:col>
      <xdr:colOff>2308413</xdr:colOff>
      <xdr:row>32</xdr:row>
      <xdr:rowOff>324970</xdr:rowOff>
    </xdr:to>
    <xdr:cxnSp macro="">
      <xdr:nvCxnSpPr>
        <xdr:cNvPr id="8" name="直線コネクタ 7">
          <a:extLst>
            <a:ext uri="{FF2B5EF4-FFF2-40B4-BE49-F238E27FC236}">
              <a16:creationId xmlns:a16="http://schemas.microsoft.com/office/drawing/2014/main" id="{5676FE72-C342-4984-8797-73F7E5E2CEF8}"/>
            </a:ext>
          </a:extLst>
        </xdr:cNvPr>
        <xdr:cNvCxnSpPr/>
      </xdr:nvCxnSpPr>
      <xdr:spPr>
        <a:xfrm flipH="1" flipV="1">
          <a:off x="15610355" y="10789583"/>
          <a:ext cx="7658" cy="2510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5388429</xdr:colOff>
      <xdr:row>31</xdr:row>
      <xdr:rowOff>90449</xdr:rowOff>
    </xdr:from>
    <xdr:to>
      <xdr:col>5</xdr:col>
      <xdr:colOff>27214</xdr:colOff>
      <xdr:row>33</xdr:row>
      <xdr:rowOff>449036</xdr:rowOff>
    </xdr:to>
    <xdr:sp macro="" textlink="">
      <xdr:nvSpPr>
        <xdr:cNvPr id="9" name="テキスト ボックス 8">
          <a:extLst>
            <a:ext uri="{FF2B5EF4-FFF2-40B4-BE49-F238E27FC236}">
              <a16:creationId xmlns:a16="http://schemas.microsoft.com/office/drawing/2014/main" id="{D922200E-BD7F-4AF8-BDFB-F1B5306E6E45}"/>
            </a:ext>
          </a:extLst>
        </xdr:cNvPr>
        <xdr:cNvSpPr txBox="1"/>
      </xdr:nvSpPr>
      <xdr:spPr>
        <a:xfrm>
          <a:off x="6093279" y="10650499"/>
          <a:ext cx="3747860" cy="853887"/>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5665520</xdr:colOff>
      <xdr:row>63</xdr:row>
      <xdr:rowOff>4948</xdr:rowOff>
    </xdr:from>
    <xdr:to>
      <xdr:col>5</xdr:col>
      <xdr:colOff>304305</xdr:colOff>
      <xdr:row>65</xdr:row>
      <xdr:rowOff>336321</xdr:rowOff>
    </xdr:to>
    <xdr:sp macro="" textlink="">
      <xdr:nvSpPr>
        <xdr:cNvPr id="10" name="テキスト ボックス 9">
          <a:extLst>
            <a:ext uri="{FF2B5EF4-FFF2-40B4-BE49-F238E27FC236}">
              <a16:creationId xmlns:a16="http://schemas.microsoft.com/office/drawing/2014/main" id="{D53434F8-64EB-41B6-AA75-77E54B179F6E}"/>
            </a:ext>
          </a:extLst>
        </xdr:cNvPr>
        <xdr:cNvSpPr txBox="1"/>
      </xdr:nvSpPr>
      <xdr:spPr>
        <a:xfrm>
          <a:off x="6106845" y="20496398"/>
          <a:ext cx="4008210" cy="867948"/>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5388429</xdr:colOff>
      <xdr:row>80</xdr:row>
      <xdr:rowOff>108857</xdr:rowOff>
    </xdr:from>
    <xdr:to>
      <xdr:col>5</xdr:col>
      <xdr:colOff>27214</xdr:colOff>
      <xdr:row>82</xdr:row>
      <xdr:rowOff>440230</xdr:rowOff>
    </xdr:to>
    <xdr:sp macro="" textlink="">
      <xdr:nvSpPr>
        <xdr:cNvPr id="11" name="テキスト ボックス 10">
          <a:extLst>
            <a:ext uri="{FF2B5EF4-FFF2-40B4-BE49-F238E27FC236}">
              <a16:creationId xmlns:a16="http://schemas.microsoft.com/office/drawing/2014/main" id="{2B6AB559-0BB9-40E1-8EB7-72A2E6CC792A}"/>
            </a:ext>
          </a:extLst>
        </xdr:cNvPr>
        <xdr:cNvSpPr txBox="1"/>
      </xdr:nvSpPr>
      <xdr:spPr>
        <a:xfrm>
          <a:off x="6093279" y="27737707"/>
          <a:ext cx="3747860" cy="8774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3</xdr:col>
      <xdr:colOff>479453</xdr:colOff>
      <xdr:row>25</xdr:row>
      <xdr:rowOff>146504</xdr:rowOff>
    </xdr:from>
    <xdr:to>
      <xdr:col>4</xdr:col>
      <xdr:colOff>884466</xdr:colOff>
      <xdr:row>25</xdr:row>
      <xdr:rowOff>578678</xdr:rowOff>
    </xdr:to>
    <xdr:sp macro="" textlink="">
      <xdr:nvSpPr>
        <xdr:cNvPr id="12" name="矢印: 右 11">
          <a:extLst>
            <a:ext uri="{FF2B5EF4-FFF2-40B4-BE49-F238E27FC236}">
              <a16:creationId xmlns:a16="http://schemas.microsoft.com/office/drawing/2014/main" id="{C928D8B5-D13A-4497-B8EE-707EF40821F9}"/>
            </a:ext>
          </a:extLst>
        </xdr:cNvPr>
        <xdr:cNvSpPr/>
      </xdr:nvSpPr>
      <xdr:spPr>
        <a:xfrm>
          <a:off x="6588153" y="8887279"/>
          <a:ext cx="1462288" cy="438524"/>
        </a:xfrm>
        <a:prstGeom prst="right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0</xdr:colOff>
      <xdr:row>0</xdr:row>
      <xdr:rowOff>0</xdr:rowOff>
    </xdr:from>
    <xdr:to>
      <xdr:col>2</xdr:col>
      <xdr:colOff>4506162</xdr:colOff>
      <xdr:row>0</xdr:row>
      <xdr:rowOff>2718955</xdr:rowOff>
    </xdr:to>
    <xdr:sp macro="" textlink="">
      <xdr:nvSpPr>
        <xdr:cNvPr id="15" name="テキスト ボックス 14">
          <a:extLst>
            <a:ext uri="{FF2B5EF4-FFF2-40B4-BE49-F238E27FC236}">
              <a16:creationId xmlns:a16="http://schemas.microsoft.com/office/drawing/2014/main" id="{47689A0A-EE9C-46E7-AE1B-7EA831FE8E97}"/>
            </a:ext>
          </a:extLst>
        </xdr:cNvPr>
        <xdr:cNvSpPr txBox="1"/>
      </xdr:nvSpPr>
      <xdr:spPr>
        <a:xfrm>
          <a:off x="0" y="0"/>
          <a:ext cx="5216207" cy="2718955"/>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★パッケージ型導入支援★</a:t>
          </a:r>
          <a:endPar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300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万円の介護ソフトとそれに連動する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万円の見守り機器２０台に併せて</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500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万円で</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環境整備と</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１台２万円のタブレット</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20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台と</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万円のパソコンを５台導入する場合</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84454</xdr:colOff>
      <xdr:row>19</xdr:row>
      <xdr:rowOff>170980</xdr:rowOff>
    </xdr:from>
    <xdr:to>
      <xdr:col>7</xdr:col>
      <xdr:colOff>317495</xdr:colOff>
      <xdr:row>22</xdr:row>
      <xdr:rowOff>47250</xdr:rowOff>
    </xdr:to>
    <xdr:grpSp>
      <xdr:nvGrpSpPr>
        <xdr:cNvPr id="2" name="グループ化 1">
          <a:extLst>
            <a:ext uri="{FF2B5EF4-FFF2-40B4-BE49-F238E27FC236}">
              <a16:creationId xmlns:a16="http://schemas.microsoft.com/office/drawing/2014/main" id="{8A31C1D9-CD90-4C8B-BFE2-8795C538DCC6}"/>
            </a:ext>
          </a:extLst>
        </xdr:cNvPr>
        <xdr:cNvGrpSpPr/>
      </xdr:nvGrpSpPr>
      <xdr:grpSpPr>
        <a:xfrm>
          <a:off x="6959236" y="6062873"/>
          <a:ext cx="3995870" cy="1036052"/>
          <a:chOff x="7131081" y="2674054"/>
          <a:chExt cx="3973666" cy="995643"/>
        </a:xfrm>
      </xdr:grpSpPr>
      <xdr:sp macro="" textlink="">
        <xdr:nvSpPr>
          <xdr:cNvPr id="3" name="テキスト ボックス 2">
            <a:extLst>
              <a:ext uri="{FF2B5EF4-FFF2-40B4-BE49-F238E27FC236}">
                <a16:creationId xmlns:a16="http://schemas.microsoft.com/office/drawing/2014/main" id="{C9768B4E-CA92-F9A7-F0B7-FF4553B42179}"/>
              </a:ext>
            </a:extLst>
          </xdr:cNvPr>
          <xdr:cNvSpPr txBox="1"/>
        </xdr:nvSpPr>
        <xdr:spPr>
          <a:xfrm>
            <a:off x="8310997" y="2674054"/>
            <a:ext cx="2793750" cy="99564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、タブレット端末の本体に付随して使用に必要なもの」として考えられるものを含めて計上してください。（キーボード、タッチペンなど）</a:t>
            </a:r>
          </a:p>
        </xdr:txBody>
      </xdr:sp>
      <xdr:cxnSp macro="">
        <xdr:nvCxnSpPr>
          <xdr:cNvPr id="4" name="直線矢印コネクタ 3">
            <a:extLst>
              <a:ext uri="{FF2B5EF4-FFF2-40B4-BE49-F238E27FC236}">
                <a16:creationId xmlns:a16="http://schemas.microsoft.com/office/drawing/2014/main" id="{62E91A13-C276-B02C-8DDE-E305DA8406A5}"/>
              </a:ext>
            </a:extLst>
          </xdr:cNvPr>
          <xdr:cNvCxnSpPr/>
        </xdr:nvCxnSpPr>
        <xdr:spPr>
          <a:xfrm flipH="1" flipV="1">
            <a:off x="7131081" y="2685685"/>
            <a:ext cx="1190761" cy="866296"/>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5</xdr:col>
      <xdr:colOff>21497</xdr:colOff>
      <xdr:row>16</xdr:row>
      <xdr:rowOff>178434</xdr:rowOff>
    </xdr:from>
    <xdr:to>
      <xdr:col>6</xdr:col>
      <xdr:colOff>1498326</xdr:colOff>
      <xdr:row>19</xdr:row>
      <xdr:rowOff>123097</xdr:rowOff>
    </xdr:to>
    <xdr:grpSp>
      <xdr:nvGrpSpPr>
        <xdr:cNvPr id="5" name="グループ化 4">
          <a:extLst>
            <a:ext uri="{FF2B5EF4-FFF2-40B4-BE49-F238E27FC236}">
              <a16:creationId xmlns:a16="http://schemas.microsoft.com/office/drawing/2014/main" id="{455C14A5-32E3-4155-89EF-01CB5D8DC846}"/>
            </a:ext>
          </a:extLst>
        </xdr:cNvPr>
        <xdr:cNvGrpSpPr/>
      </xdr:nvGrpSpPr>
      <xdr:grpSpPr>
        <a:xfrm>
          <a:off x="6893104" y="4916895"/>
          <a:ext cx="2984047" cy="1101270"/>
          <a:chOff x="6833946" y="1744312"/>
          <a:chExt cx="2980261" cy="1098396"/>
        </a:xfrm>
      </xdr:grpSpPr>
      <xdr:sp macro="" textlink="">
        <xdr:nvSpPr>
          <xdr:cNvPr id="6" name="テキスト ボックス 5">
            <a:extLst>
              <a:ext uri="{FF2B5EF4-FFF2-40B4-BE49-F238E27FC236}">
                <a16:creationId xmlns:a16="http://schemas.microsoft.com/office/drawing/2014/main" id="{D98D1F6E-D352-D63E-7E99-30A6985AA5FE}"/>
              </a:ext>
            </a:extLst>
          </xdr:cNvPr>
          <xdr:cNvSpPr txBox="1"/>
        </xdr:nvSpPr>
        <xdr:spPr>
          <a:xfrm>
            <a:off x="7778110" y="1744312"/>
            <a:ext cx="2036097" cy="100881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H</a:t>
            </a:r>
            <a:r>
              <a:rPr kumimoji="1" lang="ja-JP" altLang="en-US" sz="1100">
                <a:latin typeface="Meiryo UI" panose="020B0604030504040204" pitchFamily="50" charset="-128"/>
                <a:ea typeface="Meiryo UI" panose="020B0604030504040204" pitchFamily="50" charset="-128"/>
              </a:rPr>
              <a:t>列」に入力してください。</a:t>
            </a:r>
          </a:p>
        </xdr:txBody>
      </xdr:sp>
      <xdr:cxnSp macro="">
        <xdr:nvCxnSpPr>
          <xdr:cNvPr id="7" name="直線矢印コネクタ 6">
            <a:extLst>
              <a:ext uri="{FF2B5EF4-FFF2-40B4-BE49-F238E27FC236}">
                <a16:creationId xmlns:a16="http://schemas.microsoft.com/office/drawing/2014/main" id="{757F22E6-CBD3-78C3-D2EA-D3709C35DDC3}"/>
              </a:ext>
            </a:extLst>
          </xdr:cNvPr>
          <xdr:cNvCxnSpPr/>
        </xdr:nvCxnSpPr>
        <xdr:spPr>
          <a:xfrm flipH="1">
            <a:off x="6833946" y="2148504"/>
            <a:ext cx="942265" cy="694204"/>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7</xdr:col>
      <xdr:colOff>550545</xdr:colOff>
      <xdr:row>35</xdr:row>
      <xdr:rowOff>276859</xdr:rowOff>
    </xdr:from>
    <xdr:to>
      <xdr:col>8</xdr:col>
      <xdr:colOff>1811655</xdr:colOff>
      <xdr:row>45</xdr:row>
      <xdr:rowOff>76197</xdr:rowOff>
    </xdr:to>
    <xdr:grpSp>
      <xdr:nvGrpSpPr>
        <xdr:cNvPr id="8" name="グループ化 7">
          <a:extLst>
            <a:ext uri="{FF2B5EF4-FFF2-40B4-BE49-F238E27FC236}">
              <a16:creationId xmlns:a16="http://schemas.microsoft.com/office/drawing/2014/main" id="{5853A4AF-8C89-4554-B0C8-732B0CD1F6E6}"/>
            </a:ext>
          </a:extLst>
        </xdr:cNvPr>
        <xdr:cNvGrpSpPr/>
      </xdr:nvGrpSpPr>
      <xdr:grpSpPr>
        <a:xfrm>
          <a:off x="11191331" y="11458755"/>
          <a:ext cx="2689860" cy="2115728"/>
          <a:chOff x="11210925" y="7471485"/>
          <a:chExt cx="2686050" cy="2109296"/>
        </a:xfrm>
      </xdr:grpSpPr>
      <xdr:cxnSp macro="">
        <xdr:nvCxnSpPr>
          <xdr:cNvPr id="9" name="直線矢印コネクタ 8">
            <a:extLst>
              <a:ext uri="{FF2B5EF4-FFF2-40B4-BE49-F238E27FC236}">
                <a16:creationId xmlns:a16="http://schemas.microsoft.com/office/drawing/2014/main" id="{1DC25BD1-CED2-7E2C-6372-B08DF3903E04}"/>
              </a:ext>
            </a:extLst>
          </xdr:cNvPr>
          <xdr:cNvCxnSpPr/>
        </xdr:nvCxnSpPr>
        <xdr:spPr>
          <a:xfrm flipV="1">
            <a:off x="12812015" y="7471485"/>
            <a:ext cx="236533" cy="125852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sp macro="" textlink="">
        <xdr:nvSpPr>
          <xdr:cNvPr id="10" name="テキスト ボックス 9">
            <a:extLst>
              <a:ext uri="{FF2B5EF4-FFF2-40B4-BE49-F238E27FC236}">
                <a16:creationId xmlns:a16="http://schemas.microsoft.com/office/drawing/2014/main" id="{3E704D13-B194-47EB-9638-A66919A59F15}"/>
              </a:ext>
            </a:extLst>
          </xdr:cNvPr>
          <xdr:cNvSpPr txBox="1"/>
        </xdr:nvSpPr>
        <xdr:spPr>
          <a:xfrm>
            <a:off x="11210925" y="8715374"/>
            <a:ext cx="2686050" cy="86540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I</a:t>
            </a:r>
            <a:r>
              <a:rPr kumimoji="1" lang="ja-JP" altLang="en-US" sz="1100">
                <a:latin typeface="Meiryo UI" panose="020B0604030504040204" pitchFamily="50" charset="-128"/>
                <a:ea typeface="Meiryo UI" panose="020B0604030504040204" pitchFamily="50" charset="-128"/>
              </a:rPr>
              <a:t>列」</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入力してください。</a:t>
            </a:r>
          </a:p>
        </xdr:txBody>
      </xdr:sp>
    </xdr:grpSp>
    <xdr:clientData/>
  </xdr:twoCellAnchor>
  <xdr:twoCellAnchor>
    <xdr:from>
      <xdr:col>6</xdr:col>
      <xdr:colOff>1845187</xdr:colOff>
      <xdr:row>23</xdr:row>
      <xdr:rowOff>105682</xdr:rowOff>
    </xdr:from>
    <xdr:to>
      <xdr:col>8</xdr:col>
      <xdr:colOff>1621157</xdr:colOff>
      <xdr:row>28</xdr:row>
      <xdr:rowOff>171452</xdr:rowOff>
    </xdr:to>
    <xdr:grpSp>
      <xdr:nvGrpSpPr>
        <xdr:cNvPr id="11" name="グループ化 10">
          <a:extLst>
            <a:ext uri="{FF2B5EF4-FFF2-40B4-BE49-F238E27FC236}">
              <a16:creationId xmlns:a16="http://schemas.microsoft.com/office/drawing/2014/main" id="{C4DC87C6-8084-4DA9-9593-FC75510A10B9}"/>
            </a:ext>
          </a:extLst>
        </xdr:cNvPr>
        <xdr:cNvGrpSpPr/>
      </xdr:nvGrpSpPr>
      <xdr:grpSpPr>
        <a:xfrm>
          <a:off x="10227187" y="7355114"/>
          <a:ext cx="3463506" cy="1320802"/>
          <a:chOff x="5393023" y="3345631"/>
          <a:chExt cx="2793750" cy="1272301"/>
        </a:xfrm>
      </xdr:grpSpPr>
      <xdr:sp macro="" textlink="">
        <xdr:nvSpPr>
          <xdr:cNvPr id="12" name="テキスト ボックス 11">
            <a:extLst>
              <a:ext uri="{FF2B5EF4-FFF2-40B4-BE49-F238E27FC236}">
                <a16:creationId xmlns:a16="http://schemas.microsoft.com/office/drawing/2014/main" id="{02DC5D99-2A50-1BB0-51A6-9E302DF07A04}"/>
              </a:ext>
            </a:extLst>
          </xdr:cNvPr>
          <xdr:cNvSpPr txBox="1"/>
        </xdr:nvSpPr>
        <xdr:spPr>
          <a:xfrm>
            <a:off x="5393023" y="3345631"/>
            <a:ext cx="2793750" cy="7490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400">
                <a:latin typeface="Meiryo UI" panose="020B0604030504040204" pitchFamily="50" charset="-128"/>
                <a:ea typeface="Meiryo UI" panose="020B0604030504040204" pitchFamily="50" charset="-128"/>
              </a:rPr>
              <a:t>PC</a:t>
            </a:r>
            <a:r>
              <a:rPr kumimoji="1" lang="ja-JP" altLang="en-US" sz="1400">
                <a:latin typeface="Meiryo UI" panose="020B0604030504040204" pitchFamily="50" charset="-128"/>
                <a:ea typeface="Meiryo UI" panose="020B0604030504040204" pitchFamily="50" charset="-128"/>
              </a:rPr>
              <a:t>、タブレット端末</a:t>
            </a:r>
            <a:r>
              <a:rPr kumimoji="1" lang="ja-JP" altLang="en-US" sz="1400">
                <a:solidFill>
                  <a:srgbClr val="FF0000"/>
                </a:solidFill>
                <a:latin typeface="Meiryo UI" panose="020B0604030504040204" pitchFamily="50" charset="-128"/>
                <a:ea typeface="Meiryo UI" panose="020B0604030504040204" pitchFamily="50" charset="-128"/>
              </a:rPr>
              <a:t>本体の</a:t>
            </a:r>
            <a:endParaRPr kumimoji="1" lang="en-US" altLang="ja-JP" sz="1400">
              <a:solidFill>
                <a:srgbClr val="FF0000"/>
              </a:solidFill>
              <a:latin typeface="Meiryo UI" panose="020B0604030504040204" pitchFamily="50" charset="-128"/>
              <a:ea typeface="Meiryo UI" panose="020B0604030504040204" pitchFamily="50" charset="-128"/>
            </a:endParaRPr>
          </a:p>
          <a:p>
            <a:pPr algn="l"/>
            <a:r>
              <a:rPr kumimoji="1" lang="en-US" altLang="ja-JP" sz="1400">
                <a:solidFill>
                  <a:srgbClr val="FF0000"/>
                </a:solidFill>
                <a:latin typeface="Meiryo UI" panose="020B0604030504040204" pitchFamily="50" charset="-128"/>
                <a:ea typeface="Meiryo UI" panose="020B0604030504040204" pitchFamily="50" charset="-128"/>
              </a:rPr>
              <a:t>1</a:t>
            </a:r>
            <a:r>
              <a:rPr kumimoji="1" lang="ja-JP" altLang="en-US" sz="1400">
                <a:solidFill>
                  <a:srgbClr val="FF0000"/>
                </a:solidFill>
                <a:latin typeface="Meiryo UI" panose="020B0604030504040204" pitchFamily="50" charset="-128"/>
                <a:ea typeface="Meiryo UI" panose="020B0604030504040204" pitchFamily="50" charset="-128"/>
              </a:rPr>
              <a:t>台あたりの単価のみ計上</a:t>
            </a:r>
          </a:p>
        </xdr:txBody>
      </xdr:sp>
      <xdr:cxnSp macro="">
        <xdr:nvCxnSpPr>
          <xdr:cNvPr id="13" name="直線矢印コネクタ 12">
            <a:extLst>
              <a:ext uri="{FF2B5EF4-FFF2-40B4-BE49-F238E27FC236}">
                <a16:creationId xmlns:a16="http://schemas.microsoft.com/office/drawing/2014/main" id="{E39932E3-9BC8-85B6-3407-66B481F61B42}"/>
              </a:ext>
            </a:extLst>
          </xdr:cNvPr>
          <xdr:cNvCxnSpPr/>
        </xdr:nvCxnSpPr>
        <xdr:spPr>
          <a:xfrm flipH="1">
            <a:off x="5451613" y="4011930"/>
            <a:ext cx="167981" cy="60600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oneCellAnchor>
    <xdr:from>
      <xdr:col>4</xdr:col>
      <xdr:colOff>590550</xdr:colOff>
      <xdr:row>15</xdr:row>
      <xdr:rowOff>209550</xdr:rowOff>
    </xdr:from>
    <xdr:ext cx="607859" cy="328423"/>
    <xdr:sp macro="" textlink="">
      <xdr:nvSpPr>
        <xdr:cNvPr id="14" name="テキスト ボックス 13">
          <a:extLst>
            <a:ext uri="{FF2B5EF4-FFF2-40B4-BE49-F238E27FC236}">
              <a16:creationId xmlns:a16="http://schemas.microsoft.com/office/drawing/2014/main" id="{D21502A5-CF53-4280-B11E-E32DAD7A8DD1}"/>
            </a:ext>
          </a:extLst>
        </xdr:cNvPr>
        <xdr:cNvSpPr txBox="1"/>
      </xdr:nvSpPr>
      <xdr:spPr>
        <a:xfrm>
          <a:off x="5362575" y="3686175"/>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Meiryo UI" panose="020B0604030504040204" pitchFamily="50" charset="-128"/>
              <a:ea typeface="Meiryo UI" panose="020B0604030504040204" pitchFamily="50" charset="-128"/>
            </a:rPr>
            <a:t>（円）</a:t>
          </a:r>
        </a:p>
      </xdr:txBody>
    </xdr:sp>
    <xdr:clientData/>
  </xdr:oneCellAnchor>
  <xdr:twoCellAnchor>
    <xdr:from>
      <xdr:col>0</xdr:col>
      <xdr:colOff>0</xdr:colOff>
      <xdr:row>0</xdr:row>
      <xdr:rowOff>0</xdr:rowOff>
    </xdr:from>
    <xdr:to>
      <xdr:col>4</xdr:col>
      <xdr:colOff>450532</xdr:colOff>
      <xdr:row>9</xdr:row>
      <xdr:rowOff>1001280</xdr:rowOff>
    </xdr:to>
    <xdr:sp macro="" textlink="">
      <xdr:nvSpPr>
        <xdr:cNvPr id="17" name="テキスト ボックス 16">
          <a:extLst>
            <a:ext uri="{FF2B5EF4-FFF2-40B4-BE49-F238E27FC236}">
              <a16:creationId xmlns:a16="http://schemas.microsoft.com/office/drawing/2014/main" id="{7E153DA2-8058-4B4E-8735-BDB8BE798471}"/>
            </a:ext>
          </a:extLst>
        </xdr:cNvPr>
        <xdr:cNvSpPr txBox="1"/>
      </xdr:nvSpPr>
      <xdr:spPr>
        <a:xfrm>
          <a:off x="0" y="0"/>
          <a:ext cx="5213032" cy="2715780"/>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★パッケージ型導入支援★</a:t>
          </a:r>
          <a:endPar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300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万円の介護ソフトとそれに連動する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万円の見守り機器２０台に併せて</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500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万円で</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環境整備と</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１台２万円のタブレット</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20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台と</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万円のパソコンを５台導入する場合</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xdr:col>
      <xdr:colOff>269474</xdr:colOff>
      <xdr:row>31</xdr:row>
      <xdr:rowOff>25309</xdr:rowOff>
    </xdr:from>
    <xdr:to>
      <xdr:col>9</xdr:col>
      <xdr:colOff>890178</xdr:colOff>
      <xdr:row>33</xdr:row>
      <xdr:rowOff>156882</xdr:rowOff>
    </xdr:to>
    <xdr:sp macro="" textlink="">
      <xdr:nvSpPr>
        <xdr:cNvPr id="2" name="テキスト ボックス 1">
          <a:extLst>
            <a:ext uri="{FF2B5EF4-FFF2-40B4-BE49-F238E27FC236}">
              <a16:creationId xmlns:a16="http://schemas.microsoft.com/office/drawing/2014/main" id="{154E0FB6-0CBA-41AF-99EB-55FC876ADD11}"/>
            </a:ext>
          </a:extLst>
        </xdr:cNvPr>
        <xdr:cNvSpPr txBox="1"/>
      </xdr:nvSpPr>
      <xdr:spPr>
        <a:xfrm>
          <a:off x="16185749" y="11267984"/>
          <a:ext cx="2808279" cy="6268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別シートの「付帯経費、</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等計算表」で</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8</xdr:col>
      <xdr:colOff>806822</xdr:colOff>
      <xdr:row>63</xdr:row>
      <xdr:rowOff>123264</xdr:rowOff>
    </xdr:from>
    <xdr:to>
      <xdr:col>9</xdr:col>
      <xdr:colOff>1646464</xdr:colOff>
      <xdr:row>65</xdr:row>
      <xdr:rowOff>274431</xdr:rowOff>
    </xdr:to>
    <xdr:sp macro="" textlink="">
      <xdr:nvSpPr>
        <xdr:cNvPr id="3" name="テキスト ボックス 2">
          <a:extLst>
            <a:ext uri="{FF2B5EF4-FFF2-40B4-BE49-F238E27FC236}">
              <a16:creationId xmlns:a16="http://schemas.microsoft.com/office/drawing/2014/main" id="{A39827FE-ADDD-439B-AE06-0AEA0B9E8B7E}"/>
            </a:ext>
          </a:extLst>
        </xdr:cNvPr>
        <xdr:cNvSpPr txBox="1"/>
      </xdr:nvSpPr>
      <xdr:spPr>
        <a:xfrm>
          <a:off x="16726272" y="21290989"/>
          <a:ext cx="2649392" cy="694092"/>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latin typeface="Meiryo UI" panose="020B0604030504040204" pitchFamily="50" charset="-128"/>
              <a:ea typeface="Meiryo UI" panose="020B0604030504040204" pitchFamily="50" charset="-128"/>
            </a:rPr>
            <a:t>別シートの「</a:t>
          </a:r>
          <a:r>
            <a:rPr kumimoji="1" lang="ja-JP" altLang="ja-JP" sz="1100">
              <a:solidFill>
                <a:schemeClr val="dk1"/>
              </a:solidFill>
              <a:effectLst/>
              <a:latin typeface="+mn-lt"/>
              <a:ea typeface="+mn-ea"/>
              <a:cs typeface="+mn-cs"/>
            </a:rPr>
            <a:t>付帯経費、</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等計算表</a:t>
          </a:r>
          <a:r>
            <a:rPr kumimoji="1" lang="ja-JP" altLang="en-US" sz="1100">
              <a:latin typeface="Meiryo UI" panose="020B0604030504040204" pitchFamily="50" charset="-128"/>
              <a:ea typeface="Meiryo UI" panose="020B0604030504040204" pitchFamily="50" charset="-128"/>
            </a:rPr>
            <a:t>」で</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2</xdr:col>
      <xdr:colOff>2537787</xdr:colOff>
      <xdr:row>84</xdr:row>
      <xdr:rowOff>68898</xdr:rowOff>
    </xdr:from>
    <xdr:to>
      <xdr:col>2</xdr:col>
      <xdr:colOff>2651134</xdr:colOff>
      <xdr:row>86</xdr:row>
      <xdr:rowOff>258921</xdr:rowOff>
    </xdr:to>
    <xdr:sp macro="" textlink="">
      <xdr:nvSpPr>
        <xdr:cNvPr id="4" name="右中かっこ 3">
          <a:extLst>
            <a:ext uri="{FF2B5EF4-FFF2-40B4-BE49-F238E27FC236}">
              <a16:creationId xmlns:a16="http://schemas.microsoft.com/office/drawing/2014/main" id="{9C15E94F-55CC-4701-8D59-D1BC5042495C}"/>
            </a:ext>
          </a:extLst>
        </xdr:cNvPr>
        <xdr:cNvSpPr/>
      </xdr:nvSpPr>
      <xdr:spPr>
        <a:xfrm>
          <a:off x="3245812" y="29774198"/>
          <a:ext cx="113347" cy="818673"/>
        </a:xfrm>
        <a:prstGeom prst="righ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2714308</xdr:colOff>
      <xdr:row>84</xdr:row>
      <xdr:rowOff>115409</xdr:rowOff>
    </xdr:from>
    <xdr:to>
      <xdr:col>2</xdr:col>
      <xdr:colOff>5257800</xdr:colOff>
      <xdr:row>86</xdr:row>
      <xdr:rowOff>203200</xdr:rowOff>
    </xdr:to>
    <xdr:sp macro="" textlink="">
      <xdr:nvSpPr>
        <xdr:cNvPr id="5" name="テキスト ボックス 4">
          <a:extLst>
            <a:ext uri="{FF2B5EF4-FFF2-40B4-BE49-F238E27FC236}">
              <a16:creationId xmlns:a16="http://schemas.microsoft.com/office/drawing/2014/main" id="{AB3441A9-08A9-446D-A09A-428343D2F863}"/>
            </a:ext>
          </a:extLst>
        </xdr:cNvPr>
        <xdr:cNvSpPr txBox="1"/>
      </xdr:nvSpPr>
      <xdr:spPr>
        <a:xfrm>
          <a:off x="3422333" y="29823884"/>
          <a:ext cx="2540317" cy="713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①から③の一連の契約が対象であり、</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　 いずれかのみの契約の申請は不可</a:t>
          </a:r>
        </a:p>
      </xdr:txBody>
    </xdr:sp>
    <xdr:clientData/>
  </xdr:twoCellAnchor>
  <xdr:twoCellAnchor>
    <xdr:from>
      <xdr:col>10</xdr:col>
      <xdr:colOff>775607</xdr:colOff>
      <xdr:row>3</xdr:row>
      <xdr:rowOff>95250</xdr:rowOff>
    </xdr:from>
    <xdr:to>
      <xdr:col>11</xdr:col>
      <xdr:colOff>1196068</xdr:colOff>
      <xdr:row>5</xdr:row>
      <xdr:rowOff>153205</xdr:rowOff>
    </xdr:to>
    <xdr:sp macro="" textlink="">
      <xdr:nvSpPr>
        <xdr:cNvPr id="6" name="四角形: 角を丸くする 5">
          <a:extLst>
            <a:ext uri="{FF2B5EF4-FFF2-40B4-BE49-F238E27FC236}">
              <a16:creationId xmlns:a16="http://schemas.microsoft.com/office/drawing/2014/main" id="{86F4F861-783B-48ED-80EB-3F69430674F7}"/>
            </a:ext>
          </a:extLst>
        </xdr:cNvPr>
        <xdr:cNvSpPr/>
      </xdr:nvSpPr>
      <xdr:spPr>
        <a:xfrm>
          <a:off x="20146282" y="3724275"/>
          <a:ext cx="1687286" cy="41990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R7.7.1</a:t>
          </a:r>
          <a:r>
            <a:rPr kumimoji="1" lang="ja-JP" altLang="en-US" sz="1600">
              <a:solidFill>
                <a:schemeClr val="tx1"/>
              </a:solidFill>
            </a:rPr>
            <a:t>時点版</a:t>
          </a:r>
          <a:endParaRPr kumimoji="1" lang="en-US" altLang="ja-JP" sz="1600">
            <a:solidFill>
              <a:schemeClr val="tx1"/>
            </a:solidFill>
          </a:endParaRPr>
        </a:p>
      </xdr:txBody>
    </xdr:sp>
    <xdr:clientData/>
  </xdr:twoCellAnchor>
  <xdr:twoCellAnchor>
    <xdr:from>
      <xdr:col>7</xdr:col>
      <xdr:colOff>2297206</xdr:colOff>
      <xdr:row>32</xdr:row>
      <xdr:rowOff>67235</xdr:rowOff>
    </xdr:from>
    <xdr:to>
      <xdr:col>8</xdr:col>
      <xdr:colOff>268941</xdr:colOff>
      <xdr:row>32</xdr:row>
      <xdr:rowOff>67235</xdr:rowOff>
    </xdr:to>
    <xdr:cxnSp macro="">
      <xdr:nvCxnSpPr>
        <xdr:cNvPr id="7" name="直線コネクタ 6">
          <a:extLst>
            <a:ext uri="{FF2B5EF4-FFF2-40B4-BE49-F238E27FC236}">
              <a16:creationId xmlns:a16="http://schemas.microsoft.com/office/drawing/2014/main" id="{C392CBFE-A169-47F1-8290-E876D659C9AB}"/>
            </a:ext>
          </a:extLst>
        </xdr:cNvPr>
        <xdr:cNvCxnSpPr/>
      </xdr:nvCxnSpPr>
      <xdr:spPr>
        <a:xfrm flipH="1">
          <a:off x="15600456" y="11455960"/>
          <a:ext cx="5847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2303930</xdr:colOff>
      <xdr:row>32</xdr:row>
      <xdr:rowOff>73958</xdr:rowOff>
    </xdr:from>
    <xdr:to>
      <xdr:col>7</xdr:col>
      <xdr:colOff>2308413</xdr:colOff>
      <xdr:row>32</xdr:row>
      <xdr:rowOff>324970</xdr:rowOff>
    </xdr:to>
    <xdr:cxnSp macro="">
      <xdr:nvCxnSpPr>
        <xdr:cNvPr id="8" name="直線コネクタ 7">
          <a:extLst>
            <a:ext uri="{FF2B5EF4-FFF2-40B4-BE49-F238E27FC236}">
              <a16:creationId xmlns:a16="http://schemas.microsoft.com/office/drawing/2014/main" id="{D60C4F3C-F605-471D-8D7D-1FBDFE8B62EF}"/>
            </a:ext>
          </a:extLst>
        </xdr:cNvPr>
        <xdr:cNvCxnSpPr/>
      </xdr:nvCxnSpPr>
      <xdr:spPr>
        <a:xfrm flipH="1" flipV="1">
          <a:off x="15610355" y="11465858"/>
          <a:ext cx="7658" cy="2510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5388429</xdr:colOff>
      <xdr:row>31</xdr:row>
      <xdr:rowOff>90449</xdr:rowOff>
    </xdr:from>
    <xdr:to>
      <xdr:col>5</xdr:col>
      <xdr:colOff>27214</xdr:colOff>
      <xdr:row>33</xdr:row>
      <xdr:rowOff>449036</xdr:rowOff>
    </xdr:to>
    <xdr:sp macro="" textlink="">
      <xdr:nvSpPr>
        <xdr:cNvPr id="9" name="テキスト ボックス 8">
          <a:extLst>
            <a:ext uri="{FF2B5EF4-FFF2-40B4-BE49-F238E27FC236}">
              <a16:creationId xmlns:a16="http://schemas.microsoft.com/office/drawing/2014/main" id="{EB3DCCE8-7AA4-4614-B2C0-EDD0E9196BA6}"/>
            </a:ext>
          </a:extLst>
        </xdr:cNvPr>
        <xdr:cNvSpPr txBox="1"/>
      </xdr:nvSpPr>
      <xdr:spPr>
        <a:xfrm>
          <a:off x="6093279" y="11326774"/>
          <a:ext cx="3747860" cy="853887"/>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5665520</xdr:colOff>
      <xdr:row>63</xdr:row>
      <xdr:rowOff>4948</xdr:rowOff>
    </xdr:from>
    <xdr:to>
      <xdr:col>5</xdr:col>
      <xdr:colOff>304305</xdr:colOff>
      <xdr:row>65</xdr:row>
      <xdr:rowOff>336321</xdr:rowOff>
    </xdr:to>
    <xdr:sp macro="" textlink="">
      <xdr:nvSpPr>
        <xdr:cNvPr id="10" name="テキスト ボックス 9">
          <a:extLst>
            <a:ext uri="{FF2B5EF4-FFF2-40B4-BE49-F238E27FC236}">
              <a16:creationId xmlns:a16="http://schemas.microsoft.com/office/drawing/2014/main" id="{B192DAD7-1E39-4178-B79A-C936C32C970D}"/>
            </a:ext>
          </a:extLst>
        </xdr:cNvPr>
        <xdr:cNvSpPr txBox="1"/>
      </xdr:nvSpPr>
      <xdr:spPr>
        <a:xfrm>
          <a:off x="6106845" y="21172673"/>
          <a:ext cx="4008210" cy="867948"/>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5388429</xdr:colOff>
      <xdr:row>80</xdr:row>
      <xdr:rowOff>108857</xdr:rowOff>
    </xdr:from>
    <xdr:to>
      <xdr:col>5</xdr:col>
      <xdr:colOff>27214</xdr:colOff>
      <xdr:row>82</xdr:row>
      <xdr:rowOff>440230</xdr:rowOff>
    </xdr:to>
    <xdr:sp macro="" textlink="">
      <xdr:nvSpPr>
        <xdr:cNvPr id="11" name="テキスト ボックス 10">
          <a:extLst>
            <a:ext uri="{FF2B5EF4-FFF2-40B4-BE49-F238E27FC236}">
              <a16:creationId xmlns:a16="http://schemas.microsoft.com/office/drawing/2014/main" id="{C4D672A6-7B89-4069-B9A4-EDDBA156FB3C}"/>
            </a:ext>
          </a:extLst>
        </xdr:cNvPr>
        <xdr:cNvSpPr txBox="1"/>
      </xdr:nvSpPr>
      <xdr:spPr>
        <a:xfrm>
          <a:off x="6093279" y="28413982"/>
          <a:ext cx="3747860" cy="8774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3</xdr:col>
      <xdr:colOff>479453</xdr:colOff>
      <xdr:row>25</xdr:row>
      <xdr:rowOff>146504</xdr:rowOff>
    </xdr:from>
    <xdr:to>
      <xdr:col>4</xdr:col>
      <xdr:colOff>884466</xdr:colOff>
      <xdr:row>25</xdr:row>
      <xdr:rowOff>578678</xdr:rowOff>
    </xdr:to>
    <xdr:sp macro="" textlink="">
      <xdr:nvSpPr>
        <xdr:cNvPr id="12" name="矢印: 右 11">
          <a:extLst>
            <a:ext uri="{FF2B5EF4-FFF2-40B4-BE49-F238E27FC236}">
              <a16:creationId xmlns:a16="http://schemas.microsoft.com/office/drawing/2014/main" id="{DB5BC178-99D5-4256-87C4-C28BA5A6AD55}"/>
            </a:ext>
          </a:extLst>
        </xdr:cNvPr>
        <xdr:cNvSpPr/>
      </xdr:nvSpPr>
      <xdr:spPr>
        <a:xfrm>
          <a:off x="6588153" y="9563554"/>
          <a:ext cx="1462288" cy="438524"/>
        </a:xfrm>
        <a:prstGeom prst="right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0</xdr:colOff>
      <xdr:row>0</xdr:row>
      <xdr:rowOff>1</xdr:rowOff>
    </xdr:from>
    <xdr:to>
      <xdr:col>3</xdr:col>
      <xdr:colOff>121112</xdr:colOff>
      <xdr:row>0</xdr:row>
      <xdr:rowOff>3532909</xdr:rowOff>
    </xdr:to>
    <xdr:sp macro="" textlink="">
      <xdr:nvSpPr>
        <xdr:cNvPr id="14" name="テキスト ボックス 13">
          <a:extLst>
            <a:ext uri="{FF2B5EF4-FFF2-40B4-BE49-F238E27FC236}">
              <a16:creationId xmlns:a16="http://schemas.microsoft.com/office/drawing/2014/main" id="{65DB9B70-67B2-4598-851B-254A9834FFE2}"/>
            </a:ext>
          </a:extLst>
        </xdr:cNvPr>
        <xdr:cNvSpPr txBox="1"/>
      </xdr:nvSpPr>
      <xdr:spPr>
        <a:xfrm>
          <a:off x="0" y="1"/>
          <a:ext cx="6234430" cy="3532908"/>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★パッケージ型導入支援</a:t>
          </a:r>
          <a:r>
            <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a:t>
          </a: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a:t>
          </a:r>
          <a:endPar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300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万円の介護ソフトとそれに連動する</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万円の見守り機器</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19</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台に併せて、</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500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万円で</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環境整備と</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１台２万円のタブレット</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20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台と</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万円のパソコンを５台導入する場合</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a:t>
          </a:r>
          <a:endPar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１台６０万円の移乗支援機器を導入する場合</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87629</xdr:colOff>
      <xdr:row>19</xdr:row>
      <xdr:rowOff>170980</xdr:rowOff>
    </xdr:from>
    <xdr:to>
      <xdr:col>7</xdr:col>
      <xdr:colOff>314320</xdr:colOff>
      <xdr:row>22</xdr:row>
      <xdr:rowOff>50425</xdr:rowOff>
    </xdr:to>
    <xdr:grpSp>
      <xdr:nvGrpSpPr>
        <xdr:cNvPr id="2" name="グループ化 1">
          <a:extLst>
            <a:ext uri="{FF2B5EF4-FFF2-40B4-BE49-F238E27FC236}">
              <a16:creationId xmlns:a16="http://schemas.microsoft.com/office/drawing/2014/main" id="{5944E0CC-BD36-4F31-9FCA-BEE4AD9314AB}"/>
            </a:ext>
          </a:extLst>
        </xdr:cNvPr>
        <xdr:cNvGrpSpPr/>
      </xdr:nvGrpSpPr>
      <xdr:grpSpPr>
        <a:xfrm>
          <a:off x="6956061" y="6062873"/>
          <a:ext cx="4002220" cy="1032877"/>
          <a:chOff x="7131081" y="2674054"/>
          <a:chExt cx="3973666" cy="995643"/>
        </a:xfrm>
      </xdr:grpSpPr>
      <xdr:sp macro="" textlink="">
        <xdr:nvSpPr>
          <xdr:cNvPr id="3" name="テキスト ボックス 2">
            <a:extLst>
              <a:ext uri="{FF2B5EF4-FFF2-40B4-BE49-F238E27FC236}">
                <a16:creationId xmlns:a16="http://schemas.microsoft.com/office/drawing/2014/main" id="{5CC98139-FCC5-B603-00C3-C404A440BF43}"/>
              </a:ext>
            </a:extLst>
          </xdr:cNvPr>
          <xdr:cNvSpPr txBox="1"/>
        </xdr:nvSpPr>
        <xdr:spPr>
          <a:xfrm>
            <a:off x="8310997" y="2674054"/>
            <a:ext cx="2793750" cy="99564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、タブレット端末の本体に付随して使用に必要なもの」として考えられるものを含めて計上してください。（キーボード、タッチペンなど）</a:t>
            </a:r>
          </a:p>
        </xdr:txBody>
      </xdr:sp>
      <xdr:cxnSp macro="">
        <xdr:nvCxnSpPr>
          <xdr:cNvPr id="4" name="直線矢印コネクタ 3">
            <a:extLst>
              <a:ext uri="{FF2B5EF4-FFF2-40B4-BE49-F238E27FC236}">
                <a16:creationId xmlns:a16="http://schemas.microsoft.com/office/drawing/2014/main" id="{4C8154F5-46BC-3DEC-AC28-FDF53C6F3921}"/>
              </a:ext>
            </a:extLst>
          </xdr:cNvPr>
          <xdr:cNvCxnSpPr/>
        </xdr:nvCxnSpPr>
        <xdr:spPr>
          <a:xfrm flipH="1" flipV="1">
            <a:off x="7131081" y="2685685"/>
            <a:ext cx="1190761" cy="866296"/>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5</xdr:col>
      <xdr:colOff>21497</xdr:colOff>
      <xdr:row>16</xdr:row>
      <xdr:rowOff>181609</xdr:rowOff>
    </xdr:from>
    <xdr:to>
      <xdr:col>6</xdr:col>
      <xdr:colOff>1495151</xdr:colOff>
      <xdr:row>19</xdr:row>
      <xdr:rowOff>126272</xdr:rowOff>
    </xdr:to>
    <xdr:grpSp>
      <xdr:nvGrpSpPr>
        <xdr:cNvPr id="5" name="グループ化 4">
          <a:extLst>
            <a:ext uri="{FF2B5EF4-FFF2-40B4-BE49-F238E27FC236}">
              <a16:creationId xmlns:a16="http://schemas.microsoft.com/office/drawing/2014/main" id="{DA497F05-024A-4A8B-BBDE-318799E2DF9C}"/>
            </a:ext>
          </a:extLst>
        </xdr:cNvPr>
        <xdr:cNvGrpSpPr/>
      </xdr:nvGrpSpPr>
      <xdr:grpSpPr>
        <a:xfrm>
          <a:off x="6893104" y="4913720"/>
          <a:ext cx="2987222" cy="1101270"/>
          <a:chOff x="6833946" y="1744312"/>
          <a:chExt cx="2980261" cy="1098396"/>
        </a:xfrm>
      </xdr:grpSpPr>
      <xdr:sp macro="" textlink="">
        <xdr:nvSpPr>
          <xdr:cNvPr id="6" name="テキスト ボックス 5">
            <a:extLst>
              <a:ext uri="{FF2B5EF4-FFF2-40B4-BE49-F238E27FC236}">
                <a16:creationId xmlns:a16="http://schemas.microsoft.com/office/drawing/2014/main" id="{9EDB62FC-17DB-8952-4EF4-1BC923ADCAAB}"/>
              </a:ext>
            </a:extLst>
          </xdr:cNvPr>
          <xdr:cNvSpPr txBox="1"/>
        </xdr:nvSpPr>
        <xdr:spPr>
          <a:xfrm>
            <a:off x="7778110" y="1744312"/>
            <a:ext cx="2036097" cy="100881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H</a:t>
            </a:r>
            <a:r>
              <a:rPr kumimoji="1" lang="ja-JP" altLang="en-US" sz="1100">
                <a:latin typeface="Meiryo UI" panose="020B0604030504040204" pitchFamily="50" charset="-128"/>
                <a:ea typeface="Meiryo UI" panose="020B0604030504040204" pitchFamily="50" charset="-128"/>
              </a:rPr>
              <a:t>列」に入力してください。</a:t>
            </a:r>
          </a:p>
        </xdr:txBody>
      </xdr:sp>
      <xdr:cxnSp macro="">
        <xdr:nvCxnSpPr>
          <xdr:cNvPr id="7" name="直線矢印コネクタ 6">
            <a:extLst>
              <a:ext uri="{FF2B5EF4-FFF2-40B4-BE49-F238E27FC236}">
                <a16:creationId xmlns:a16="http://schemas.microsoft.com/office/drawing/2014/main" id="{2A9C6E42-B2D5-1644-BF42-B7AFC05CD99C}"/>
              </a:ext>
            </a:extLst>
          </xdr:cNvPr>
          <xdr:cNvCxnSpPr/>
        </xdr:nvCxnSpPr>
        <xdr:spPr>
          <a:xfrm flipH="1">
            <a:off x="6833946" y="2148504"/>
            <a:ext cx="942265" cy="694204"/>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7</xdr:col>
      <xdr:colOff>550545</xdr:colOff>
      <xdr:row>35</xdr:row>
      <xdr:rowOff>273684</xdr:rowOff>
    </xdr:from>
    <xdr:to>
      <xdr:col>8</xdr:col>
      <xdr:colOff>1811655</xdr:colOff>
      <xdr:row>45</xdr:row>
      <xdr:rowOff>76197</xdr:rowOff>
    </xdr:to>
    <xdr:grpSp>
      <xdr:nvGrpSpPr>
        <xdr:cNvPr id="8" name="グループ化 7">
          <a:extLst>
            <a:ext uri="{FF2B5EF4-FFF2-40B4-BE49-F238E27FC236}">
              <a16:creationId xmlns:a16="http://schemas.microsoft.com/office/drawing/2014/main" id="{5D45ED66-66A4-409A-8278-C4EFAA699462}"/>
            </a:ext>
          </a:extLst>
        </xdr:cNvPr>
        <xdr:cNvGrpSpPr/>
      </xdr:nvGrpSpPr>
      <xdr:grpSpPr>
        <a:xfrm>
          <a:off x="11191331" y="11461930"/>
          <a:ext cx="2689860" cy="2112553"/>
          <a:chOff x="11210925" y="7471485"/>
          <a:chExt cx="2686050" cy="2109296"/>
        </a:xfrm>
      </xdr:grpSpPr>
      <xdr:cxnSp macro="">
        <xdr:nvCxnSpPr>
          <xdr:cNvPr id="9" name="直線矢印コネクタ 8">
            <a:extLst>
              <a:ext uri="{FF2B5EF4-FFF2-40B4-BE49-F238E27FC236}">
                <a16:creationId xmlns:a16="http://schemas.microsoft.com/office/drawing/2014/main" id="{061E866B-787F-E7E0-8835-0B52E5DC9152}"/>
              </a:ext>
            </a:extLst>
          </xdr:cNvPr>
          <xdr:cNvCxnSpPr/>
        </xdr:nvCxnSpPr>
        <xdr:spPr>
          <a:xfrm flipV="1">
            <a:off x="12812015" y="7471485"/>
            <a:ext cx="236533" cy="125852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sp macro="" textlink="">
        <xdr:nvSpPr>
          <xdr:cNvPr id="10" name="テキスト ボックス 9">
            <a:extLst>
              <a:ext uri="{FF2B5EF4-FFF2-40B4-BE49-F238E27FC236}">
                <a16:creationId xmlns:a16="http://schemas.microsoft.com/office/drawing/2014/main" id="{0D5C0D09-9688-FF13-3CB5-DA5763268638}"/>
              </a:ext>
            </a:extLst>
          </xdr:cNvPr>
          <xdr:cNvSpPr txBox="1"/>
        </xdr:nvSpPr>
        <xdr:spPr>
          <a:xfrm>
            <a:off x="11210925" y="8715374"/>
            <a:ext cx="2686050" cy="86540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I</a:t>
            </a:r>
            <a:r>
              <a:rPr kumimoji="1" lang="ja-JP" altLang="en-US" sz="1100">
                <a:latin typeface="Meiryo UI" panose="020B0604030504040204" pitchFamily="50" charset="-128"/>
                <a:ea typeface="Meiryo UI" panose="020B0604030504040204" pitchFamily="50" charset="-128"/>
              </a:rPr>
              <a:t>列」</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入力してください。</a:t>
            </a:r>
          </a:p>
        </xdr:txBody>
      </xdr:sp>
    </xdr:grpSp>
    <xdr:clientData/>
  </xdr:twoCellAnchor>
  <xdr:twoCellAnchor>
    <xdr:from>
      <xdr:col>6</xdr:col>
      <xdr:colOff>1845187</xdr:colOff>
      <xdr:row>23</xdr:row>
      <xdr:rowOff>102507</xdr:rowOff>
    </xdr:from>
    <xdr:to>
      <xdr:col>8</xdr:col>
      <xdr:colOff>1621157</xdr:colOff>
      <xdr:row>28</xdr:row>
      <xdr:rowOff>171452</xdr:rowOff>
    </xdr:to>
    <xdr:grpSp>
      <xdr:nvGrpSpPr>
        <xdr:cNvPr id="11" name="グループ化 10">
          <a:extLst>
            <a:ext uri="{FF2B5EF4-FFF2-40B4-BE49-F238E27FC236}">
              <a16:creationId xmlns:a16="http://schemas.microsoft.com/office/drawing/2014/main" id="{DE77828B-A07E-490C-BC65-5098909F2016}"/>
            </a:ext>
          </a:extLst>
        </xdr:cNvPr>
        <xdr:cNvGrpSpPr/>
      </xdr:nvGrpSpPr>
      <xdr:grpSpPr>
        <a:xfrm>
          <a:off x="10227187" y="7358289"/>
          <a:ext cx="3463506" cy="1317627"/>
          <a:chOff x="5393023" y="3345631"/>
          <a:chExt cx="2793750" cy="1272301"/>
        </a:xfrm>
      </xdr:grpSpPr>
      <xdr:sp macro="" textlink="">
        <xdr:nvSpPr>
          <xdr:cNvPr id="12" name="テキスト ボックス 11">
            <a:extLst>
              <a:ext uri="{FF2B5EF4-FFF2-40B4-BE49-F238E27FC236}">
                <a16:creationId xmlns:a16="http://schemas.microsoft.com/office/drawing/2014/main" id="{6C60681A-B22D-B2EC-322A-59B23FFA725C}"/>
              </a:ext>
            </a:extLst>
          </xdr:cNvPr>
          <xdr:cNvSpPr txBox="1"/>
        </xdr:nvSpPr>
        <xdr:spPr>
          <a:xfrm>
            <a:off x="5393023" y="3345631"/>
            <a:ext cx="2793750" cy="7490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400">
                <a:latin typeface="Meiryo UI" panose="020B0604030504040204" pitchFamily="50" charset="-128"/>
                <a:ea typeface="Meiryo UI" panose="020B0604030504040204" pitchFamily="50" charset="-128"/>
              </a:rPr>
              <a:t>PC</a:t>
            </a:r>
            <a:r>
              <a:rPr kumimoji="1" lang="ja-JP" altLang="en-US" sz="1400">
                <a:latin typeface="Meiryo UI" panose="020B0604030504040204" pitchFamily="50" charset="-128"/>
                <a:ea typeface="Meiryo UI" panose="020B0604030504040204" pitchFamily="50" charset="-128"/>
              </a:rPr>
              <a:t>、タブレット端末</a:t>
            </a:r>
            <a:r>
              <a:rPr kumimoji="1" lang="ja-JP" altLang="en-US" sz="1400">
                <a:solidFill>
                  <a:srgbClr val="FF0000"/>
                </a:solidFill>
                <a:latin typeface="Meiryo UI" panose="020B0604030504040204" pitchFamily="50" charset="-128"/>
                <a:ea typeface="Meiryo UI" panose="020B0604030504040204" pitchFamily="50" charset="-128"/>
              </a:rPr>
              <a:t>本体の</a:t>
            </a:r>
            <a:endParaRPr kumimoji="1" lang="en-US" altLang="ja-JP" sz="1400">
              <a:solidFill>
                <a:srgbClr val="FF0000"/>
              </a:solidFill>
              <a:latin typeface="Meiryo UI" panose="020B0604030504040204" pitchFamily="50" charset="-128"/>
              <a:ea typeface="Meiryo UI" panose="020B0604030504040204" pitchFamily="50" charset="-128"/>
            </a:endParaRPr>
          </a:p>
          <a:p>
            <a:pPr algn="l"/>
            <a:r>
              <a:rPr kumimoji="1" lang="en-US" altLang="ja-JP" sz="1400">
                <a:solidFill>
                  <a:srgbClr val="FF0000"/>
                </a:solidFill>
                <a:latin typeface="Meiryo UI" panose="020B0604030504040204" pitchFamily="50" charset="-128"/>
                <a:ea typeface="Meiryo UI" panose="020B0604030504040204" pitchFamily="50" charset="-128"/>
              </a:rPr>
              <a:t>1</a:t>
            </a:r>
            <a:r>
              <a:rPr kumimoji="1" lang="ja-JP" altLang="en-US" sz="1400">
                <a:solidFill>
                  <a:srgbClr val="FF0000"/>
                </a:solidFill>
                <a:latin typeface="Meiryo UI" panose="020B0604030504040204" pitchFamily="50" charset="-128"/>
                <a:ea typeface="Meiryo UI" panose="020B0604030504040204" pitchFamily="50" charset="-128"/>
              </a:rPr>
              <a:t>台あたりの単価のみ計上</a:t>
            </a:r>
          </a:p>
        </xdr:txBody>
      </xdr:sp>
      <xdr:cxnSp macro="">
        <xdr:nvCxnSpPr>
          <xdr:cNvPr id="13" name="直線矢印コネクタ 12">
            <a:extLst>
              <a:ext uri="{FF2B5EF4-FFF2-40B4-BE49-F238E27FC236}">
                <a16:creationId xmlns:a16="http://schemas.microsoft.com/office/drawing/2014/main" id="{8CF456A9-A39B-A20E-2623-AFF4C6F5523E}"/>
              </a:ext>
            </a:extLst>
          </xdr:cNvPr>
          <xdr:cNvCxnSpPr/>
        </xdr:nvCxnSpPr>
        <xdr:spPr>
          <a:xfrm flipH="1">
            <a:off x="5451613" y="4011930"/>
            <a:ext cx="167981" cy="60600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oneCellAnchor>
    <xdr:from>
      <xdr:col>4</xdr:col>
      <xdr:colOff>590550</xdr:colOff>
      <xdr:row>15</xdr:row>
      <xdr:rowOff>209550</xdr:rowOff>
    </xdr:from>
    <xdr:ext cx="607859" cy="328423"/>
    <xdr:sp macro="" textlink="">
      <xdr:nvSpPr>
        <xdr:cNvPr id="14" name="テキスト ボックス 13">
          <a:extLst>
            <a:ext uri="{FF2B5EF4-FFF2-40B4-BE49-F238E27FC236}">
              <a16:creationId xmlns:a16="http://schemas.microsoft.com/office/drawing/2014/main" id="{120C93A1-93AB-4064-AA8F-12052B05D12E}"/>
            </a:ext>
          </a:extLst>
        </xdr:cNvPr>
        <xdr:cNvSpPr txBox="1"/>
      </xdr:nvSpPr>
      <xdr:spPr>
        <a:xfrm>
          <a:off x="5362575" y="4667250"/>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Meiryo UI" panose="020B0604030504040204" pitchFamily="50" charset="-128"/>
              <a:ea typeface="Meiryo UI" panose="020B0604030504040204" pitchFamily="50" charset="-128"/>
            </a:rPr>
            <a:t>（円）</a:t>
          </a:r>
        </a:p>
      </xdr:txBody>
    </xdr:sp>
    <xdr:clientData/>
  </xdr:oneCellAnchor>
  <xdr:twoCellAnchor>
    <xdr:from>
      <xdr:col>0</xdr:col>
      <xdr:colOff>0</xdr:colOff>
      <xdr:row>0</xdr:row>
      <xdr:rowOff>0</xdr:rowOff>
    </xdr:from>
    <xdr:to>
      <xdr:col>4</xdr:col>
      <xdr:colOff>450532</xdr:colOff>
      <xdr:row>9</xdr:row>
      <xdr:rowOff>1001280</xdr:rowOff>
    </xdr:to>
    <xdr:sp macro="" textlink="">
      <xdr:nvSpPr>
        <xdr:cNvPr id="15" name="テキスト ボックス 14">
          <a:extLst>
            <a:ext uri="{FF2B5EF4-FFF2-40B4-BE49-F238E27FC236}">
              <a16:creationId xmlns:a16="http://schemas.microsoft.com/office/drawing/2014/main" id="{72579840-569D-4843-B7A1-7291439AEF65}"/>
            </a:ext>
          </a:extLst>
        </xdr:cNvPr>
        <xdr:cNvSpPr txBox="1"/>
      </xdr:nvSpPr>
      <xdr:spPr>
        <a:xfrm>
          <a:off x="0" y="0"/>
          <a:ext cx="5219382" cy="2712605"/>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★パッケージ型導入支援★</a:t>
          </a:r>
          <a:endPar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300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万円の介護ソフトとそれに連動する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万円の見守り機器</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19</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台に併せて</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500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万円で</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環境整備と</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１台２万円のタブレット</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20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台と</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万円のパソコンを５台導入する場合</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269474</xdr:colOff>
      <xdr:row>31</xdr:row>
      <xdr:rowOff>25309</xdr:rowOff>
    </xdr:from>
    <xdr:to>
      <xdr:col>9</xdr:col>
      <xdr:colOff>890178</xdr:colOff>
      <xdr:row>33</xdr:row>
      <xdr:rowOff>156882</xdr:rowOff>
    </xdr:to>
    <xdr:sp macro="" textlink="">
      <xdr:nvSpPr>
        <xdr:cNvPr id="2" name="テキスト ボックス 1">
          <a:extLst>
            <a:ext uri="{FF2B5EF4-FFF2-40B4-BE49-F238E27FC236}">
              <a16:creationId xmlns:a16="http://schemas.microsoft.com/office/drawing/2014/main" id="{971104E7-6067-4C2D-880B-73B46D48420D}"/>
            </a:ext>
          </a:extLst>
        </xdr:cNvPr>
        <xdr:cNvSpPr txBox="1"/>
      </xdr:nvSpPr>
      <xdr:spPr>
        <a:xfrm>
          <a:off x="16185749" y="12068084"/>
          <a:ext cx="2808279" cy="6268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別シートの「付帯経費、</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等計算表」で</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8</xdr:col>
      <xdr:colOff>806822</xdr:colOff>
      <xdr:row>63</xdr:row>
      <xdr:rowOff>123264</xdr:rowOff>
    </xdr:from>
    <xdr:to>
      <xdr:col>9</xdr:col>
      <xdr:colOff>1646464</xdr:colOff>
      <xdr:row>65</xdr:row>
      <xdr:rowOff>274431</xdr:rowOff>
    </xdr:to>
    <xdr:sp macro="" textlink="">
      <xdr:nvSpPr>
        <xdr:cNvPr id="3" name="テキスト ボックス 2">
          <a:extLst>
            <a:ext uri="{FF2B5EF4-FFF2-40B4-BE49-F238E27FC236}">
              <a16:creationId xmlns:a16="http://schemas.microsoft.com/office/drawing/2014/main" id="{AAA3FC2E-EEA3-413D-86FB-6E7DBB93E6ED}"/>
            </a:ext>
          </a:extLst>
        </xdr:cNvPr>
        <xdr:cNvSpPr txBox="1"/>
      </xdr:nvSpPr>
      <xdr:spPr>
        <a:xfrm>
          <a:off x="16726272" y="22091089"/>
          <a:ext cx="2649392" cy="694092"/>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latin typeface="Meiryo UI" panose="020B0604030504040204" pitchFamily="50" charset="-128"/>
              <a:ea typeface="Meiryo UI" panose="020B0604030504040204" pitchFamily="50" charset="-128"/>
            </a:rPr>
            <a:t>別シートの「</a:t>
          </a:r>
          <a:r>
            <a:rPr kumimoji="1" lang="ja-JP" altLang="ja-JP" sz="1100">
              <a:solidFill>
                <a:schemeClr val="dk1"/>
              </a:solidFill>
              <a:effectLst/>
              <a:latin typeface="+mn-lt"/>
              <a:ea typeface="+mn-ea"/>
              <a:cs typeface="+mn-cs"/>
            </a:rPr>
            <a:t>付帯経費、</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等計算表</a:t>
          </a:r>
          <a:r>
            <a:rPr kumimoji="1" lang="ja-JP" altLang="en-US" sz="1100">
              <a:latin typeface="Meiryo UI" panose="020B0604030504040204" pitchFamily="50" charset="-128"/>
              <a:ea typeface="Meiryo UI" panose="020B0604030504040204" pitchFamily="50" charset="-128"/>
            </a:rPr>
            <a:t>」で</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2</xdr:col>
      <xdr:colOff>2537787</xdr:colOff>
      <xdr:row>84</xdr:row>
      <xdr:rowOff>68898</xdr:rowOff>
    </xdr:from>
    <xdr:to>
      <xdr:col>2</xdr:col>
      <xdr:colOff>2651134</xdr:colOff>
      <xdr:row>86</xdr:row>
      <xdr:rowOff>258921</xdr:rowOff>
    </xdr:to>
    <xdr:sp macro="" textlink="">
      <xdr:nvSpPr>
        <xdr:cNvPr id="4" name="右中かっこ 3">
          <a:extLst>
            <a:ext uri="{FF2B5EF4-FFF2-40B4-BE49-F238E27FC236}">
              <a16:creationId xmlns:a16="http://schemas.microsoft.com/office/drawing/2014/main" id="{3FD9A6E4-63F9-43E0-9252-13518A8458C3}"/>
            </a:ext>
          </a:extLst>
        </xdr:cNvPr>
        <xdr:cNvSpPr/>
      </xdr:nvSpPr>
      <xdr:spPr>
        <a:xfrm>
          <a:off x="3245812" y="30574298"/>
          <a:ext cx="113347" cy="818673"/>
        </a:xfrm>
        <a:prstGeom prst="righ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2714308</xdr:colOff>
      <xdr:row>84</xdr:row>
      <xdr:rowOff>115409</xdr:rowOff>
    </xdr:from>
    <xdr:to>
      <xdr:col>2</xdr:col>
      <xdr:colOff>5257800</xdr:colOff>
      <xdr:row>86</xdr:row>
      <xdr:rowOff>203200</xdr:rowOff>
    </xdr:to>
    <xdr:sp macro="" textlink="">
      <xdr:nvSpPr>
        <xdr:cNvPr id="5" name="テキスト ボックス 4">
          <a:extLst>
            <a:ext uri="{FF2B5EF4-FFF2-40B4-BE49-F238E27FC236}">
              <a16:creationId xmlns:a16="http://schemas.microsoft.com/office/drawing/2014/main" id="{0E21B5C3-D5AC-4592-B663-673BDE0D82FB}"/>
            </a:ext>
          </a:extLst>
        </xdr:cNvPr>
        <xdr:cNvSpPr txBox="1"/>
      </xdr:nvSpPr>
      <xdr:spPr>
        <a:xfrm>
          <a:off x="3422333" y="30623984"/>
          <a:ext cx="2540317" cy="713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①から③の一連の契約が対象であり、</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　 いずれかのみの契約の申請は不可</a:t>
          </a:r>
        </a:p>
      </xdr:txBody>
    </xdr:sp>
    <xdr:clientData/>
  </xdr:twoCellAnchor>
  <xdr:twoCellAnchor>
    <xdr:from>
      <xdr:col>10</xdr:col>
      <xdr:colOff>775607</xdr:colOff>
      <xdr:row>3</xdr:row>
      <xdr:rowOff>95250</xdr:rowOff>
    </xdr:from>
    <xdr:to>
      <xdr:col>11</xdr:col>
      <xdr:colOff>1196068</xdr:colOff>
      <xdr:row>5</xdr:row>
      <xdr:rowOff>153205</xdr:rowOff>
    </xdr:to>
    <xdr:sp macro="" textlink="">
      <xdr:nvSpPr>
        <xdr:cNvPr id="6" name="四角形: 角を丸くする 5">
          <a:extLst>
            <a:ext uri="{FF2B5EF4-FFF2-40B4-BE49-F238E27FC236}">
              <a16:creationId xmlns:a16="http://schemas.microsoft.com/office/drawing/2014/main" id="{89850200-22EB-46BB-A939-E3F695ACADB5}"/>
            </a:ext>
          </a:extLst>
        </xdr:cNvPr>
        <xdr:cNvSpPr/>
      </xdr:nvSpPr>
      <xdr:spPr>
        <a:xfrm>
          <a:off x="20146282" y="4524375"/>
          <a:ext cx="1687286" cy="41990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R7.7.1</a:t>
          </a:r>
          <a:r>
            <a:rPr kumimoji="1" lang="ja-JP" altLang="en-US" sz="1600">
              <a:solidFill>
                <a:schemeClr val="tx1"/>
              </a:solidFill>
            </a:rPr>
            <a:t>時点版</a:t>
          </a:r>
          <a:endParaRPr kumimoji="1" lang="en-US" altLang="ja-JP" sz="1600">
            <a:solidFill>
              <a:schemeClr val="tx1"/>
            </a:solidFill>
          </a:endParaRPr>
        </a:p>
      </xdr:txBody>
    </xdr:sp>
    <xdr:clientData/>
  </xdr:twoCellAnchor>
  <xdr:twoCellAnchor>
    <xdr:from>
      <xdr:col>7</xdr:col>
      <xdr:colOff>2297206</xdr:colOff>
      <xdr:row>32</xdr:row>
      <xdr:rowOff>67235</xdr:rowOff>
    </xdr:from>
    <xdr:to>
      <xdr:col>8</xdr:col>
      <xdr:colOff>268941</xdr:colOff>
      <xdr:row>32</xdr:row>
      <xdr:rowOff>67235</xdr:rowOff>
    </xdr:to>
    <xdr:cxnSp macro="">
      <xdr:nvCxnSpPr>
        <xdr:cNvPr id="7" name="直線コネクタ 6">
          <a:extLst>
            <a:ext uri="{FF2B5EF4-FFF2-40B4-BE49-F238E27FC236}">
              <a16:creationId xmlns:a16="http://schemas.microsoft.com/office/drawing/2014/main" id="{34370C8E-F92F-472F-86E5-944E96893E21}"/>
            </a:ext>
          </a:extLst>
        </xdr:cNvPr>
        <xdr:cNvCxnSpPr/>
      </xdr:nvCxnSpPr>
      <xdr:spPr>
        <a:xfrm flipH="1">
          <a:off x="15600456" y="12256060"/>
          <a:ext cx="5847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2303930</xdr:colOff>
      <xdr:row>32</xdr:row>
      <xdr:rowOff>73958</xdr:rowOff>
    </xdr:from>
    <xdr:to>
      <xdr:col>7</xdr:col>
      <xdr:colOff>2308413</xdr:colOff>
      <xdr:row>32</xdr:row>
      <xdr:rowOff>324970</xdr:rowOff>
    </xdr:to>
    <xdr:cxnSp macro="">
      <xdr:nvCxnSpPr>
        <xdr:cNvPr id="8" name="直線コネクタ 7">
          <a:extLst>
            <a:ext uri="{FF2B5EF4-FFF2-40B4-BE49-F238E27FC236}">
              <a16:creationId xmlns:a16="http://schemas.microsoft.com/office/drawing/2014/main" id="{28FBF80D-22F7-4534-AA06-6F2621B970BB}"/>
            </a:ext>
          </a:extLst>
        </xdr:cNvPr>
        <xdr:cNvCxnSpPr/>
      </xdr:nvCxnSpPr>
      <xdr:spPr>
        <a:xfrm flipH="1" flipV="1">
          <a:off x="15610355" y="12265958"/>
          <a:ext cx="7658" cy="2510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5388429</xdr:colOff>
      <xdr:row>31</xdr:row>
      <xdr:rowOff>90449</xdr:rowOff>
    </xdr:from>
    <xdr:to>
      <xdr:col>5</xdr:col>
      <xdr:colOff>27214</xdr:colOff>
      <xdr:row>33</xdr:row>
      <xdr:rowOff>449036</xdr:rowOff>
    </xdr:to>
    <xdr:sp macro="" textlink="">
      <xdr:nvSpPr>
        <xdr:cNvPr id="9" name="テキスト ボックス 8">
          <a:extLst>
            <a:ext uri="{FF2B5EF4-FFF2-40B4-BE49-F238E27FC236}">
              <a16:creationId xmlns:a16="http://schemas.microsoft.com/office/drawing/2014/main" id="{C4B8FD2D-DF04-4582-A13F-E4035EE1BD7C}"/>
            </a:ext>
          </a:extLst>
        </xdr:cNvPr>
        <xdr:cNvSpPr txBox="1"/>
      </xdr:nvSpPr>
      <xdr:spPr>
        <a:xfrm>
          <a:off x="6093279" y="12126874"/>
          <a:ext cx="3747860" cy="853887"/>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5665520</xdr:colOff>
      <xdr:row>63</xdr:row>
      <xdr:rowOff>4948</xdr:rowOff>
    </xdr:from>
    <xdr:to>
      <xdr:col>5</xdr:col>
      <xdr:colOff>304305</xdr:colOff>
      <xdr:row>65</xdr:row>
      <xdr:rowOff>336321</xdr:rowOff>
    </xdr:to>
    <xdr:sp macro="" textlink="">
      <xdr:nvSpPr>
        <xdr:cNvPr id="10" name="テキスト ボックス 9">
          <a:extLst>
            <a:ext uri="{FF2B5EF4-FFF2-40B4-BE49-F238E27FC236}">
              <a16:creationId xmlns:a16="http://schemas.microsoft.com/office/drawing/2014/main" id="{4A7D6DE8-CB65-486C-A209-2DA3FBE6C008}"/>
            </a:ext>
          </a:extLst>
        </xdr:cNvPr>
        <xdr:cNvSpPr txBox="1"/>
      </xdr:nvSpPr>
      <xdr:spPr>
        <a:xfrm>
          <a:off x="6106845" y="21972773"/>
          <a:ext cx="4008210" cy="867948"/>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5388429</xdr:colOff>
      <xdr:row>80</xdr:row>
      <xdr:rowOff>108857</xdr:rowOff>
    </xdr:from>
    <xdr:to>
      <xdr:col>5</xdr:col>
      <xdr:colOff>27214</xdr:colOff>
      <xdr:row>82</xdr:row>
      <xdr:rowOff>440230</xdr:rowOff>
    </xdr:to>
    <xdr:sp macro="" textlink="">
      <xdr:nvSpPr>
        <xdr:cNvPr id="11" name="テキスト ボックス 10">
          <a:extLst>
            <a:ext uri="{FF2B5EF4-FFF2-40B4-BE49-F238E27FC236}">
              <a16:creationId xmlns:a16="http://schemas.microsoft.com/office/drawing/2014/main" id="{6B8E0A6E-3506-4838-807F-94A718DC9EC1}"/>
            </a:ext>
          </a:extLst>
        </xdr:cNvPr>
        <xdr:cNvSpPr txBox="1"/>
      </xdr:nvSpPr>
      <xdr:spPr>
        <a:xfrm>
          <a:off x="6093279" y="29214082"/>
          <a:ext cx="3747860" cy="8774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3</xdr:col>
      <xdr:colOff>479453</xdr:colOff>
      <xdr:row>25</xdr:row>
      <xdr:rowOff>146504</xdr:rowOff>
    </xdr:from>
    <xdr:to>
      <xdr:col>4</xdr:col>
      <xdr:colOff>884466</xdr:colOff>
      <xdr:row>25</xdr:row>
      <xdr:rowOff>578678</xdr:rowOff>
    </xdr:to>
    <xdr:sp macro="" textlink="">
      <xdr:nvSpPr>
        <xdr:cNvPr id="12" name="矢印: 右 11">
          <a:extLst>
            <a:ext uri="{FF2B5EF4-FFF2-40B4-BE49-F238E27FC236}">
              <a16:creationId xmlns:a16="http://schemas.microsoft.com/office/drawing/2014/main" id="{BD69D187-E9F9-4B15-97DF-CA4136D3A0EE}"/>
            </a:ext>
          </a:extLst>
        </xdr:cNvPr>
        <xdr:cNvSpPr/>
      </xdr:nvSpPr>
      <xdr:spPr>
        <a:xfrm>
          <a:off x="6588153" y="10363654"/>
          <a:ext cx="1462288" cy="438524"/>
        </a:xfrm>
        <a:prstGeom prst="right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37812</xdr:colOff>
      <xdr:row>0</xdr:row>
      <xdr:rowOff>118053</xdr:rowOff>
    </xdr:from>
    <xdr:to>
      <xdr:col>5</xdr:col>
      <xdr:colOff>269002</xdr:colOff>
      <xdr:row>0</xdr:row>
      <xdr:rowOff>3543879</xdr:rowOff>
    </xdr:to>
    <xdr:sp macro="" textlink="">
      <xdr:nvSpPr>
        <xdr:cNvPr id="14" name="テキスト ボックス 13">
          <a:extLst>
            <a:ext uri="{FF2B5EF4-FFF2-40B4-BE49-F238E27FC236}">
              <a16:creationId xmlns:a16="http://schemas.microsoft.com/office/drawing/2014/main" id="{62F22837-DBA3-4C15-AA45-309FB9D2B084}"/>
            </a:ext>
          </a:extLst>
        </xdr:cNvPr>
        <xdr:cNvSpPr txBox="1"/>
      </xdr:nvSpPr>
      <xdr:spPr>
        <a:xfrm>
          <a:off x="37812" y="118053"/>
          <a:ext cx="10050599" cy="3425826"/>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★パッケージ型導入支援</a:t>
          </a:r>
          <a:r>
            <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a:t>
          </a: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介護テクノロジーの導入支援（その他機器等（インカム））★</a:t>
          </a:r>
          <a:endPar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300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万円の介護ソフトとそれに連動する</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万円の見守り機器１９台に併せて、</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500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万円で</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環境整備と</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１台２万円のタブレット</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20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台と</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万円のパソコンを５台導入する場合</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a:t>
          </a:r>
          <a:endPar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移乗機器を１台＋１台２万円のインカムを</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50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台導入する場合</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84454</xdr:colOff>
      <xdr:row>19</xdr:row>
      <xdr:rowOff>170980</xdr:rowOff>
    </xdr:from>
    <xdr:to>
      <xdr:col>7</xdr:col>
      <xdr:colOff>317495</xdr:colOff>
      <xdr:row>22</xdr:row>
      <xdr:rowOff>47250</xdr:rowOff>
    </xdr:to>
    <xdr:grpSp>
      <xdr:nvGrpSpPr>
        <xdr:cNvPr id="2" name="グループ化 1">
          <a:extLst>
            <a:ext uri="{FF2B5EF4-FFF2-40B4-BE49-F238E27FC236}">
              <a16:creationId xmlns:a16="http://schemas.microsoft.com/office/drawing/2014/main" id="{BA54CC5A-165A-48D2-8CEE-7B9AAF4E2677}"/>
            </a:ext>
          </a:extLst>
        </xdr:cNvPr>
        <xdr:cNvGrpSpPr/>
      </xdr:nvGrpSpPr>
      <xdr:grpSpPr>
        <a:xfrm>
          <a:off x="6959236" y="7695730"/>
          <a:ext cx="3995870" cy="1036052"/>
          <a:chOff x="7131081" y="2674054"/>
          <a:chExt cx="3973666" cy="995643"/>
        </a:xfrm>
      </xdr:grpSpPr>
      <xdr:sp macro="" textlink="">
        <xdr:nvSpPr>
          <xdr:cNvPr id="3" name="テキスト ボックス 2">
            <a:extLst>
              <a:ext uri="{FF2B5EF4-FFF2-40B4-BE49-F238E27FC236}">
                <a16:creationId xmlns:a16="http://schemas.microsoft.com/office/drawing/2014/main" id="{30FBAEAC-5E70-96CF-153E-6377D87212BB}"/>
              </a:ext>
            </a:extLst>
          </xdr:cNvPr>
          <xdr:cNvSpPr txBox="1"/>
        </xdr:nvSpPr>
        <xdr:spPr>
          <a:xfrm>
            <a:off x="8310997" y="2674054"/>
            <a:ext cx="2793750" cy="99564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、タブレット端末の本体に付随して使用に必要なもの」として考えられるものを含めて計上してください。（キーボード、タッチペンなど）</a:t>
            </a:r>
          </a:p>
        </xdr:txBody>
      </xdr:sp>
      <xdr:cxnSp macro="">
        <xdr:nvCxnSpPr>
          <xdr:cNvPr id="4" name="直線矢印コネクタ 3">
            <a:extLst>
              <a:ext uri="{FF2B5EF4-FFF2-40B4-BE49-F238E27FC236}">
                <a16:creationId xmlns:a16="http://schemas.microsoft.com/office/drawing/2014/main" id="{8FCF7BCD-4689-72C1-FCCD-74250B59F73C}"/>
              </a:ext>
            </a:extLst>
          </xdr:cNvPr>
          <xdr:cNvCxnSpPr/>
        </xdr:nvCxnSpPr>
        <xdr:spPr>
          <a:xfrm flipH="1" flipV="1">
            <a:off x="7131081" y="2685685"/>
            <a:ext cx="1190761" cy="866296"/>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5</xdr:col>
      <xdr:colOff>21497</xdr:colOff>
      <xdr:row>16</xdr:row>
      <xdr:rowOff>178434</xdr:rowOff>
    </xdr:from>
    <xdr:to>
      <xdr:col>6</xdr:col>
      <xdr:colOff>1498326</xdr:colOff>
      <xdr:row>19</xdr:row>
      <xdr:rowOff>123097</xdr:rowOff>
    </xdr:to>
    <xdr:grpSp>
      <xdr:nvGrpSpPr>
        <xdr:cNvPr id="5" name="グループ化 4">
          <a:extLst>
            <a:ext uri="{FF2B5EF4-FFF2-40B4-BE49-F238E27FC236}">
              <a16:creationId xmlns:a16="http://schemas.microsoft.com/office/drawing/2014/main" id="{A81530C6-0D5C-41F3-9EE3-DC082C2A0D30}"/>
            </a:ext>
          </a:extLst>
        </xdr:cNvPr>
        <xdr:cNvGrpSpPr/>
      </xdr:nvGrpSpPr>
      <xdr:grpSpPr>
        <a:xfrm>
          <a:off x="6893104" y="6549752"/>
          <a:ext cx="2984047" cy="1101270"/>
          <a:chOff x="6833946" y="1744312"/>
          <a:chExt cx="2980261" cy="1098396"/>
        </a:xfrm>
      </xdr:grpSpPr>
      <xdr:sp macro="" textlink="">
        <xdr:nvSpPr>
          <xdr:cNvPr id="6" name="テキスト ボックス 5">
            <a:extLst>
              <a:ext uri="{FF2B5EF4-FFF2-40B4-BE49-F238E27FC236}">
                <a16:creationId xmlns:a16="http://schemas.microsoft.com/office/drawing/2014/main" id="{623A9334-7077-4FF4-7268-E76EFE802F9C}"/>
              </a:ext>
            </a:extLst>
          </xdr:cNvPr>
          <xdr:cNvSpPr txBox="1"/>
        </xdr:nvSpPr>
        <xdr:spPr>
          <a:xfrm>
            <a:off x="7778110" y="1744312"/>
            <a:ext cx="2036097" cy="100881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H</a:t>
            </a:r>
            <a:r>
              <a:rPr kumimoji="1" lang="ja-JP" altLang="en-US" sz="1100">
                <a:latin typeface="Meiryo UI" panose="020B0604030504040204" pitchFamily="50" charset="-128"/>
                <a:ea typeface="Meiryo UI" panose="020B0604030504040204" pitchFamily="50" charset="-128"/>
              </a:rPr>
              <a:t>列」に入力してください。</a:t>
            </a:r>
          </a:p>
        </xdr:txBody>
      </xdr:sp>
      <xdr:cxnSp macro="">
        <xdr:nvCxnSpPr>
          <xdr:cNvPr id="7" name="直線矢印コネクタ 6">
            <a:extLst>
              <a:ext uri="{FF2B5EF4-FFF2-40B4-BE49-F238E27FC236}">
                <a16:creationId xmlns:a16="http://schemas.microsoft.com/office/drawing/2014/main" id="{211ECCC3-795A-513C-910E-EFE93A6BC3A1}"/>
              </a:ext>
            </a:extLst>
          </xdr:cNvPr>
          <xdr:cNvCxnSpPr/>
        </xdr:nvCxnSpPr>
        <xdr:spPr>
          <a:xfrm flipH="1">
            <a:off x="6833946" y="2148504"/>
            <a:ext cx="942265" cy="694204"/>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7</xdr:col>
      <xdr:colOff>550545</xdr:colOff>
      <xdr:row>35</xdr:row>
      <xdr:rowOff>276859</xdr:rowOff>
    </xdr:from>
    <xdr:to>
      <xdr:col>8</xdr:col>
      <xdr:colOff>1811655</xdr:colOff>
      <xdr:row>45</xdr:row>
      <xdr:rowOff>76197</xdr:rowOff>
    </xdr:to>
    <xdr:grpSp>
      <xdr:nvGrpSpPr>
        <xdr:cNvPr id="8" name="グループ化 7">
          <a:extLst>
            <a:ext uri="{FF2B5EF4-FFF2-40B4-BE49-F238E27FC236}">
              <a16:creationId xmlns:a16="http://schemas.microsoft.com/office/drawing/2014/main" id="{D463B461-8488-4C18-8122-585FC3B4D1C4}"/>
            </a:ext>
          </a:extLst>
        </xdr:cNvPr>
        <xdr:cNvGrpSpPr/>
      </xdr:nvGrpSpPr>
      <xdr:grpSpPr>
        <a:xfrm>
          <a:off x="11191331" y="13091613"/>
          <a:ext cx="2689860" cy="2115727"/>
          <a:chOff x="11210925" y="7471485"/>
          <a:chExt cx="2686050" cy="2109296"/>
        </a:xfrm>
      </xdr:grpSpPr>
      <xdr:cxnSp macro="">
        <xdr:nvCxnSpPr>
          <xdr:cNvPr id="9" name="直線矢印コネクタ 8">
            <a:extLst>
              <a:ext uri="{FF2B5EF4-FFF2-40B4-BE49-F238E27FC236}">
                <a16:creationId xmlns:a16="http://schemas.microsoft.com/office/drawing/2014/main" id="{8353862E-A2BF-0EDB-F589-E84468BABF07}"/>
              </a:ext>
            </a:extLst>
          </xdr:cNvPr>
          <xdr:cNvCxnSpPr/>
        </xdr:nvCxnSpPr>
        <xdr:spPr>
          <a:xfrm flipV="1">
            <a:off x="12812015" y="7471485"/>
            <a:ext cx="236533" cy="125852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sp macro="" textlink="">
        <xdr:nvSpPr>
          <xdr:cNvPr id="10" name="テキスト ボックス 9">
            <a:extLst>
              <a:ext uri="{FF2B5EF4-FFF2-40B4-BE49-F238E27FC236}">
                <a16:creationId xmlns:a16="http://schemas.microsoft.com/office/drawing/2014/main" id="{EEE18711-EA7A-1967-BEEE-EE4796AE2FA6}"/>
              </a:ext>
            </a:extLst>
          </xdr:cNvPr>
          <xdr:cNvSpPr txBox="1"/>
        </xdr:nvSpPr>
        <xdr:spPr>
          <a:xfrm>
            <a:off x="11210925" y="8715374"/>
            <a:ext cx="2686050" cy="86540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I</a:t>
            </a:r>
            <a:r>
              <a:rPr kumimoji="1" lang="ja-JP" altLang="en-US" sz="1100">
                <a:latin typeface="Meiryo UI" panose="020B0604030504040204" pitchFamily="50" charset="-128"/>
                <a:ea typeface="Meiryo UI" panose="020B0604030504040204" pitchFamily="50" charset="-128"/>
              </a:rPr>
              <a:t>列」</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入力してください。</a:t>
            </a:r>
          </a:p>
        </xdr:txBody>
      </xdr:sp>
    </xdr:grpSp>
    <xdr:clientData/>
  </xdr:twoCellAnchor>
  <xdr:twoCellAnchor>
    <xdr:from>
      <xdr:col>6</xdr:col>
      <xdr:colOff>1845187</xdr:colOff>
      <xdr:row>23</xdr:row>
      <xdr:rowOff>105682</xdr:rowOff>
    </xdr:from>
    <xdr:to>
      <xdr:col>8</xdr:col>
      <xdr:colOff>1621157</xdr:colOff>
      <xdr:row>28</xdr:row>
      <xdr:rowOff>171452</xdr:rowOff>
    </xdr:to>
    <xdr:grpSp>
      <xdr:nvGrpSpPr>
        <xdr:cNvPr id="11" name="グループ化 10">
          <a:extLst>
            <a:ext uri="{FF2B5EF4-FFF2-40B4-BE49-F238E27FC236}">
              <a16:creationId xmlns:a16="http://schemas.microsoft.com/office/drawing/2014/main" id="{BE2A554C-D13C-465A-BD4D-452D5AA2A029}"/>
            </a:ext>
          </a:extLst>
        </xdr:cNvPr>
        <xdr:cNvGrpSpPr/>
      </xdr:nvGrpSpPr>
      <xdr:grpSpPr>
        <a:xfrm>
          <a:off x="10227187" y="8987971"/>
          <a:ext cx="3463506" cy="1320802"/>
          <a:chOff x="5393023" y="3345631"/>
          <a:chExt cx="2793750" cy="1272301"/>
        </a:xfrm>
      </xdr:grpSpPr>
      <xdr:sp macro="" textlink="">
        <xdr:nvSpPr>
          <xdr:cNvPr id="12" name="テキスト ボックス 11">
            <a:extLst>
              <a:ext uri="{FF2B5EF4-FFF2-40B4-BE49-F238E27FC236}">
                <a16:creationId xmlns:a16="http://schemas.microsoft.com/office/drawing/2014/main" id="{8D991BEB-F395-C254-2D9B-CB07276AD7F0}"/>
              </a:ext>
            </a:extLst>
          </xdr:cNvPr>
          <xdr:cNvSpPr txBox="1"/>
        </xdr:nvSpPr>
        <xdr:spPr>
          <a:xfrm>
            <a:off x="5393023" y="3345631"/>
            <a:ext cx="2793750" cy="7490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400">
                <a:latin typeface="Meiryo UI" panose="020B0604030504040204" pitchFamily="50" charset="-128"/>
                <a:ea typeface="Meiryo UI" panose="020B0604030504040204" pitchFamily="50" charset="-128"/>
              </a:rPr>
              <a:t>PC</a:t>
            </a:r>
            <a:r>
              <a:rPr kumimoji="1" lang="ja-JP" altLang="en-US" sz="1400">
                <a:latin typeface="Meiryo UI" panose="020B0604030504040204" pitchFamily="50" charset="-128"/>
                <a:ea typeface="Meiryo UI" panose="020B0604030504040204" pitchFamily="50" charset="-128"/>
              </a:rPr>
              <a:t>、タブレット端末</a:t>
            </a:r>
            <a:r>
              <a:rPr kumimoji="1" lang="ja-JP" altLang="en-US" sz="1400">
                <a:solidFill>
                  <a:srgbClr val="FF0000"/>
                </a:solidFill>
                <a:latin typeface="Meiryo UI" panose="020B0604030504040204" pitchFamily="50" charset="-128"/>
                <a:ea typeface="Meiryo UI" panose="020B0604030504040204" pitchFamily="50" charset="-128"/>
              </a:rPr>
              <a:t>本体の</a:t>
            </a:r>
            <a:endParaRPr kumimoji="1" lang="en-US" altLang="ja-JP" sz="1400">
              <a:solidFill>
                <a:srgbClr val="FF0000"/>
              </a:solidFill>
              <a:latin typeface="Meiryo UI" panose="020B0604030504040204" pitchFamily="50" charset="-128"/>
              <a:ea typeface="Meiryo UI" panose="020B0604030504040204" pitchFamily="50" charset="-128"/>
            </a:endParaRPr>
          </a:p>
          <a:p>
            <a:pPr algn="l"/>
            <a:r>
              <a:rPr kumimoji="1" lang="en-US" altLang="ja-JP" sz="1400">
                <a:solidFill>
                  <a:srgbClr val="FF0000"/>
                </a:solidFill>
                <a:latin typeface="Meiryo UI" panose="020B0604030504040204" pitchFamily="50" charset="-128"/>
                <a:ea typeface="Meiryo UI" panose="020B0604030504040204" pitchFamily="50" charset="-128"/>
              </a:rPr>
              <a:t>1</a:t>
            </a:r>
            <a:r>
              <a:rPr kumimoji="1" lang="ja-JP" altLang="en-US" sz="1400">
                <a:solidFill>
                  <a:srgbClr val="FF0000"/>
                </a:solidFill>
                <a:latin typeface="Meiryo UI" panose="020B0604030504040204" pitchFamily="50" charset="-128"/>
                <a:ea typeface="Meiryo UI" panose="020B0604030504040204" pitchFamily="50" charset="-128"/>
              </a:rPr>
              <a:t>台あたりの単価のみ計上</a:t>
            </a:r>
          </a:p>
        </xdr:txBody>
      </xdr:sp>
      <xdr:cxnSp macro="">
        <xdr:nvCxnSpPr>
          <xdr:cNvPr id="13" name="直線矢印コネクタ 12">
            <a:extLst>
              <a:ext uri="{FF2B5EF4-FFF2-40B4-BE49-F238E27FC236}">
                <a16:creationId xmlns:a16="http://schemas.microsoft.com/office/drawing/2014/main" id="{B47738E6-AF03-2827-9EC2-92F8FD10F3F5}"/>
              </a:ext>
            </a:extLst>
          </xdr:cNvPr>
          <xdr:cNvCxnSpPr/>
        </xdr:nvCxnSpPr>
        <xdr:spPr>
          <a:xfrm flipH="1">
            <a:off x="5451613" y="4011930"/>
            <a:ext cx="167981" cy="60600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oneCellAnchor>
    <xdr:from>
      <xdr:col>4</xdr:col>
      <xdr:colOff>590550</xdr:colOff>
      <xdr:row>15</xdr:row>
      <xdr:rowOff>209550</xdr:rowOff>
    </xdr:from>
    <xdr:ext cx="607859" cy="328423"/>
    <xdr:sp macro="" textlink="">
      <xdr:nvSpPr>
        <xdr:cNvPr id="14" name="テキスト ボックス 13">
          <a:extLst>
            <a:ext uri="{FF2B5EF4-FFF2-40B4-BE49-F238E27FC236}">
              <a16:creationId xmlns:a16="http://schemas.microsoft.com/office/drawing/2014/main" id="{89EB3493-4E8F-43A2-A34B-C17450AC93B0}"/>
            </a:ext>
          </a:extLst>
        </xdr:cNvPr>
        <xdr:cNvSpPr txBox="1"/>
      </xdr:nvSpPr>
      <xdr:spPr>
        <a:xfrm>
          <a:off x="5362575" y="4667250"/>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Meiryo UI" panose="020B0604030504040204" pitchFamily="50" charset="-128"/>
              <a:ea typeface="Meiryo UI" panose="020B0604030504040204" pitchFamily="50" charset="-128"/>
            </a:rPr>
            <a:t>（円）</a:t>
          </a:r>
        </a:p>
      </xdr:txBody>
    </xdr:sp>
    <xdr:clientData/>
  </xdr:oneCellAnchor>
  <xdr:twoCellAnchor>
    <xdr:from>
      <xdr:col>0</xdr:col>
      <xdr:colOff>0</xdr:colOff>
      <xdr:row>1</xdr:row>
      <xdr:rowOff>13607</xdr:rowOff>
    </xdr:from>
    <xdr:to>
      <xdr:col>6</xdr:col>
      <xdr:colOff>1665424</xdr:colOff>
      <xdr:row>9</xdr:row>
      <xdr:rowOff>1909083</xdr:rowOff>
    </xdr:to>
    <xdr:sp macro="" textlink="">
      <xdr:nvSpPr>
        <xdr:cNvPr id="18" name="テキスト ボックス 17">
          <a:extLst>
            <a:ext uri="{FF2B5EF4-FFF2-40B4-BE49-F238E27FC236}">
              <a16:creationId xmlns:a16="http://schemas.microsoft.com/office/drawing/2014/main" id="{4A62E0B4-6845-4A66-A75E-A04AC208036A}"/>
            </a:ext>
          </a:extLst>
        </xdr:cNvPr>
        <xdr:cNvSpPr txBox="1"/>
      </xdr:nvSpPr>
      <xdr:spPr>
        <a:xfrm>
          <a:off x="0" y="204107"/>
          <a:ext cx="10047424" cy="3419476"/>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★パッケージ型導入支援</a:t>
          </a:r>
          <a:r>
            <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a:t>
          </a: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介護テクノロジーの導入支援（その他機器等（インカム））★</a:t>
          </a:r>
          <a:endPar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300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万円の介護ソフトとそれに連動する</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万円の見守り機器１９台に併せて、</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500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万円で</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環境整備と</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１台２万円のタブレット</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20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台と</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万円のパソコンを５台導入する場合</a:t>
          </a:r>
          <a:endPar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a:t>
          </a:r>
          <a:endPar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移乗機器を１台＋１台２万円のインカムを</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50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台導入する場合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269474</xdr:colOff>
      <xdr:row>31</xdr:row>
      <xdr:rowOff>25309</xdr:rowOff>
    </xdr:from>
    <xdr:to>
      <xdr:col>9</xdr:col>
      <xdr:colOff>890178</xdr:colOff>
      <xdr:row>33</xdr:row>
      <xdr:rowOff>156882</xdr:rowOff>
    </xdr:to>
    <xdr:sp macro="" textlink="">
      <xdr:nvSpPr>
        <xdr:cNvPr id="2" name="テキスト ボックス 1">
          <a:extLst>
            <a:ext uri="{FF2B5EF4-FFF2-40B4-BE49-F238E27FC236}">
              <a16:creationId xmlns:a16="http://schemas.microsoft.com/office/drawing/2014/main" id="{87F804CC-E8D8-4031-9E0C-44A914E334F5}"/>
            </a:ext>
          </a:extLst>
        </xdr:cNvPr>
        <xdr:cNvSpPr txBox="1"/>
      </xdr:nvSpPr>
      <xdr:spPr>
        <a:xfrm>
          <a:off x="16185749" y="8286659"/>
          <a:ext cx="2808279" cy="6268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別シートの「付帯経費、</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等計算表」で</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8</xdr:col>
      <xdr:colOff>806822</xdr:colOff>
      <xdr:row>63</xdr:row>
      <xdr:rowOff>123264</xdr:rowOff>
    </xdr:from>
    <xdr:to>
      <xdr:col>9</xdr:col>
      <xdr:colOff>1646464</xdr:colOff>
      <xdr:row>65</xdr:row>
      <xdr:rowOff>274431</xdr:rowOff>
    </xdr:to>
    <xdr:sp macro="" textlink="">
      <xdr:nvSpPr>
        <xdr:cNvPr id="3" name="テキスト ボックス 2">
          <a:extLst>
            <a:ext uri="{FF2B5EF4-FFF2-40B4-BE49-F238E27FC236}">
              <a16:creationId xmlns:a16="http://schemas.microsoft.com/office/drawing/2014/main" id="{5468D549-BAD7-4A32-8133-528822814500}"/>
            </a:ext>
          </a:extLst>
        </xdr:cNvPr>
        <xdr:cNvSpPr txBox="1"/>
      </xdr:nvSpPr>
      <xdr:spPr>
        <a:xfrm>
          <a:off x="16726272" y="18309664"/>
          <a:ext cx="2649392" cy="694092"/>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latin typeface="Meiryo UI" panose="020B0604030504040204" pitchFamily="50" charset="-128"/>
              <a:ea typeface="Meiryo UI" panose="020B0604030504040204" pitchFamily="50" charset="-128"/>
            </a:rPr>
            <a:t>別シートの「</a:t>
          </a:r>
          <a:r>
            <a:rPr kumimoji="1" lang="ja-JP" altLang="ja-JP" sz="1100">
              <a:solidFill>
                <a:schemeClr val="dk1"/>
              </a:solidFill>
              <a:effectLst/>
              <a:latin typeface="+mn-lt"/>
              <a:ea typeface="+mn-ea"/>
              <a:cs typeface="+mn-cs"/>
            </a:rPr>
            <a:t>付帯経費、</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等計算表</a:t>
          </a:r>
          <a:r>
            <a:rPr kumimoji="1" lang="ja-JP" altLang="en-US" sz="1100">
              <a:latin typeface="Meiryo UI" panose="020B0604030504040204" pitchFamily="50" charset="-128"/>
              <a:ea typeface="Meiryo UI" panose="020B0604030504040204" pitchFamily="50" charset="-128"/>
            </a:rPr>
            <a:t>」で</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2</xdr:col>
      <xdr:colOff>2537787</xdr:colOff>
      <xdr:row>84</xdr:row>
      <xdr:rowOff>68898</xdr:rowOff>
    </xdr:from>
    <xdr:to>
      <xdr:col>2</xdr:col>
      <xdr:colOff>2651134</xdr:colOff>
      <xdr:row>86</xdr:row>
      <xdr:rowOff>258921</xdr:rowOff>
    </xdr:to>
    <xdr:sp macro="" textlink="">
      <xdr:nvSpPr>
        <xdr:cNvPr id="4" name="右中かっこ 3">
          <a:extLst>
            <a:ext uri="{FF2B5EF4-FFF2-40B4-BE49-F238E27FC236}">
              <a16:creationId xmlns:a16="http://schemas.microsoft.com/office/drawing/2014/main" id="{857E5268-9849-498F-AF79-93DD5B6414E9}"/>
            </a:ext>
          </a:extLst>
        </xdr:cNvPr>
        <xdr:cNvSpPr/>
      </xdr:nvSpPr>
      <xdr:spPr>
        <a:xfrm>
          <a:off x="3245812" y="26792873"/>
          <a:ext cx="113347" cy="818673"/>
        </a:xfrm>
        <a:prstGeom prst="righ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2714308</xdr:colOff>
      <xdr:row>84</xdr:row>
      <xdr:rowOff>115409</xdr:rowOff>
    </xdr:from>
    <xdr:to>
      <xdr:col>2</xdr:col>
      <xdr:colOff>5257800</xdr:colOff>
      <xdr:row>86</xdr:row>
      <xdr:rowOff>203200</xdr:rowOff>
    </xdr:to>
    <xdr:sp macro="" textlink="">
      <xdr:nvSpPr>
        <xdr:cNvPr id="5" name="テキスト ボックス 4">
          <a:extLst>
            <a:ext uri="{FF2B5EF4-FFF2-40B4-BE49-F238E27FC236}">
              <a16:creationId xmlns:a16="http://schemas.microsoft.com/office/drawing/2014/main" id="{D47355D5-ABB1-4E22-A87C-C2CFDE38B2B0}"/>
            </a:ext>
          </a:extLst>
        </xdr:cNvPr>
        <xdr:cNvSpPr txBox="1"/>
      </xdr:nvSpPr>
      <xdr:spPr>
        <a:xfrm>
          <a:off x="3422333" y="26842559"/>
          <a:ext cx="2540317" cy="713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①から③の一連の契約が対象であり、</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　 いずれかのみの契約の申請は不可</a:t>
          </a:r>
        </a:p>
      </xdr:txBody>
    </xdr:sp>
    <xdr:clientData/>
  </xdr:twoCellAnchor>
  <xdr:twoCellAnchor>
    <xdr:from>
      <xdr:col>10</xdr:col>
      <xdr:colOff>775607</xdr:colOff>
      <xdr:row>3</xdr:row>
      <xdr:rowOff>95250</xdr:rowOff>
    </xdr:from>
    <xdr:to>
      <xdr:col>11</xdr:col>
      <xdr:colOff>1196068</xdr:colOff>
      <xdr:row>5</xdr:row>
      <xdr:rowOff>153205</xdr:rowOff>
    </xdr:to>
    <xdr:sp macro="" textlink="">
      <xdr:nvSpPr>
        <xdr:cNvPr id="6" name="四角形: 角を丸くする 5">
          <a:extLst>
            <a:ext uri="{FF2B5EF4-FFF2-40B4-BE49-F238E27FC236}">
              <a16:creationId xmlns:a16="http://schemas.microsoft.com/office/drawing/2014/main" id="{1551C47F-B1AA-45D3-9994-B4419FB69E44}"/>
            </a:ext>
          </a:extLst>
        </xdr:cNvPr>
        <xdr:cNvSpPr/>
      </xdr:nvSpPr>
      <xdr:spPr>
        <a:xfrm>
          <a:off x="20146282" y="742950"/>
          <a:ext cx="1687286" cy="41990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R7.7.1</a:t>
          </a:r>
          <a:r>
            <a:rPr kumimoji="1" lang="ja-JP" altLang="en-US" sz="1600">
              <a:solidFill>
                <a:schemeClr val="tx1"/>
              </a:solidFill>
            </a:rPr>
            <a:t>時点版</a:t>
          </a:r>
          <a:endParaRPr kumimoji="1" lang="en-US" altLang="ja-JP" sz="1600">
            <a:solidFill>
              <a:schemeClr val="tx1"/>
            </a:solidFill>
          </a:endParaRPr>
        </a:p>
      </xdr:txBody>
    </xdr:sp>
    <xdr:clientData/>
  </xdr:twoCellAnchor>
  <xdr:twoCellAnchor>
    <xdr:from>
      <xdr:col>7</xdr:col>
      <xdr:colOff>2297206</xdr:colOff>
      <xdr:row>32</xdr:row>
      <xdr:rowOff>67235</xdr:rowOff>
    </xdr:from>
    <xdr:to>
      <xdr:col>8</xdr:col>
      <xdr:colOff>268941</xdr:colOff>
      <xdr:row>32</xdr:row>
      <xdr:rowOff>67235</xdr:rowOff>
    </xdr:to>
    <xdr:cxnSp macro="">
      <xdr:nvCxnSpPr>
        <xdr:cNvPr id="7" name="直線コネクタ 6">
          <a:extLst>
            <a:ext uri="{FF2B5EF4-FFF2-40B4-BE49-F238E27FC236}">
              <a16:creationId xmlns:a16="http://schemas.microsoft.com/office/drawing/2014/main" id="{CA3FA03E-B2E0-4C5B-AFBA-053EBC494238}"/>
            </a:ext>
          </a:extLst>
        </xdr:cNvPr>
        <xdr:cNvCxnSpPr/>
      </xdr:nvCxnSpPr>
      <xdr:spPr>
        <a:xfrm flipH="1">
          <a:off x="15600456" y="8474635"/>
          <a:ext cx="5847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2303930</xdr:colOff>
      <xdr:row>32</xdr:row>
      <xdr:rowOff>73958</xdr:rowOff>
    </xdr:from>
    <xdr:to>
      <xdr:col>7</xdr:col>
      <xdr:colOff>2308413</xdr:colOff>
      <xdr:row>32</xdr:row>
      <xdr:rowOff>324970</xdr:rowOff>
    </xdr:to>
    <xdr:cxnSp macro="">
      <xdr:nvCxnSpPr>
        <xdr:cNvPr id="8" name="直線コネクタ 7">
          <a:extLst>
            <a:ext uri="{FF2B5EF4-FFF2-40B4-BE49-F238E27FC236}">
              <a16:creationId xmlns:a16="http://schemas.microsoft.com/office/drawing/2014/main" id="{DBD0E5C8-4F1B-49A0-8F6A-9A594A865FB0}"/>
            </a:ext>
          </a:extLst>
        </xdr:cNvPr>
        <xdr:cNvCxnSpPr/>
      </xdr:nvCxnSpPr>
      <xdr:spPr>
        <a:xfrm flipH="1" flipV="1">
          <a:off x="15610355" y="8484533"/>
          <a:ext cx="7658" cy="2510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5388429</xdr:colOff>
      <xdr:row>31</xdr:row>
      <xdr:rowOff>90449</xdr:rowOff>
    </xdr:from>
    <xdr:to>
      <xdr:col>5</xdr:col>
      <xdr:colOff>27214</xdr:colOff>
      <xdr:row>33</xdr:row>
      <xdr:rowOff>449036</xdr:rowOff>
    </xdr:to>
    <xdr:sp macro="" textlink="">
      <xdr:nvSpPr>
        <xdr:cNvPr id="9" name="テキスト ボックス 8">
          <a:extLst>
            <a:ext uri="{FF2B5EF4-FFF2-40B4-BE49-F238E27FC236}">
              <a16:creationId xmlns:a16="http://schemas.microsoft.com/office/drawing/2014/main" id="{DC89526F-34F8-439F-A9A7-93DCCA36A4D7}"/>
            </a:ext>
          </a:extLst>
        </xdr:cNvPr>
        <xdr:cNvSpPr txBox="1"/>
      </xdr:nvSpPr>
      <xdr:spPr>
        <a:xfrm>
          <a:off x="6093279" y="8345449"/>
          <a:ext cx="3747860" cy="853887"/>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5665520</xdr:colOff>
      <xdr:row>63</xdr:row>
      <xdr:rowOff>4948</xdr:rowOff>
    </xdr:from>
    <xdr:to>
      <xdr:col>5</xdr:col>
      <xdr:colOff>304305</xdr:colOff>
      <xdr:row>65</xdr:row>
      <xdr:rowOff>336321</xdr:rowOff>
    </xdr:to>
    <xdr:sp macro="" textlink="">
      <xdr:nvSpPr>
        <xdr:cNvPr id="10" name="テキスト ボックス 9">
          <a:extLst>
            <a:ext uri="{FF2B5EF4-FFF2-40B4-BE49-F238E27FC236}">
              <a16:creationId xmlns:a16="http://schemas.microsoft.com/office/drawing/2014/main" id="{A2BE8930-2491-4F3E-9705-921920312FF1}"/>
            </a:ext>
          </a:extLst>
        </xdr:cNvPr>
        <xdr:cNvSpPr txBox="1"/>
      </xdr:nvSpPr>
      <xdr:spPr>
        <a:xfrm>
          <a:off x="6106845" y="18191348"/>
          <a:ext cx="4008210" cy="867948"/>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5388429</xdr:colOff>
      <xdr:row>80</xdr:row>
      <xdr:rowOff>108857</xdr:rowOff>
    </xdr:from>
    <xdr:to>
      <xdr:col>5</xdr:col>
      <xdr:colOff>27214</xdr:colOff>
      <xdr:row>82</xdr:row>
      <xdr:rowOff>440230</xdr:rowOff>
    </xdr:to>
    <xdr:sp macro="" textlink="">
      <xdr:nvSpPr>
        <xdr:cNvPr id="11" name="テキスト ボックス 10">
          <a:extLst>
            <a:ext uri="{FF2B5EF4-FFF2-40B4-BE49-F238E27FC236}">
              <a16:creationId xmlns:a16="http://schemas.microsoft.com/office/drawing/2014/main" id="{B92A26E7-8CBD-415D-85C2-CCE3FF0596CA}"/>
            </a:ext>
          </a:extLst>
        </xdr:cNvPr>
        <xdr:cNvSpPr txBox="1"/>
      </xdr:nvSpPr>
      <xdr:spPr>
        <a:xfrm>
          <a:off x="6093279" y="25432657"/>
          <a:ext cx="3747860" cy="8774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3</xdr:col>
      <xdr:colOff>479453</xdr:colOff>
      <xdr:row>25</xdr:row>
      <xdr:rowOff>146504</xdr:rowOff>
    </xdr:from>
    <xdr:to>
      <xdr:col>4</xdr:col>
      <xdr:colOff>884466</xdr:colOff>
      <xdr:row>25</xdr:row>
      <xdr:rowOff>578678</xdr:rowOff>
    </xdr:to>
    <xdr:sp macro="" textlink="">
      <xdr:nvSpPr>
        <xdr:cNvPr id="12" name="矢印: 右 11">
          <a:extLst>
            <a:ext uri="{FF2B5EF4-FFF2-40B4-BE49-F238E27FC236}">
              <a16:creationId xmlns:a16="http://schemas.microsoft.com/office/drawing/2014/main" id="{520030CB-467A-4CF6-887E-A7F782001607}"/>
            </a:ext>
          </a:extLst>
        </xdr:cNvPr>
        <xdr:cNvSpPr/>
      </xdr:nvSpPr>
      <xdr:spPr>
        <a:xfrm>
          <a:off x="6588153" y="6582229"/>
          <a:ext cx="1462288" cy="438524"/>
        </a:xfrm>
        <a:prstGeom prst="right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138546</xdr:colOff>
      <xdr:row>0</xdr:row>
      <xdr:rowOff>86591</xdr:rowOff>
    </xdr:from>
    <xdr:to>
      <xdr:col>2</xdr:col>
      <xdr:colOff>4150420</xdr:colOff>
      <xdr:row>0</xdr:row>
      <xdr:rowOff>2211936</xdr:rowOff>
    </xdr:to>
    <xdr:sp macro="" textlink="">
      <xdr:nvSpPr>
        <xdr:cNvPr id="13" name="テキスト ボックス 12">
          <a:extLst>
            <a:ext uri="{FF2B5EF4-FFF2-40B4-BE49-F238E27FC236}">
              <a16:creationId xmlns:a16="http://schemas.microsoft.com/office/drawing/2014/main" id="{FF333EE7-0C5A-43F0-947F-D57DDA71F4EC}"/>
            </a:ext>
          </a:extLst>
        </xdr:cNvPr>
        <xdr:cNvSpPr txBox="1"/>
      </xdr:nvSpPr>
      <xdr:spPr>
        <a:xfrm>
          <a:off x="138546" y="86591"/>
          <a:ext cx="4721919" cy="2125345"/>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a:t>
          </a:r>
          <a:endParaRPr kumimoji="1" lang="en-US" altLang="ja-JP" sz="20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60</a:t>
          </a: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万円の移乗支援機器を</a:t>
          </a:r>
          <a:endPar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a:t>
          </a: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台導入する場合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269474</xdr:colOff>
      <xdr:row>31</xdr:row>
      <xdr:rowOff>25309</xdr:rowOff>
    </xdr:from>
    <xdr:to>
      <xdr:col>9</xdr:col>
      <xdr:colOff>890178</xdr:colOff>
      <xdr:row>33</xdr:row>
      <xdr:rowOff>156882</xdr:rowOff>
    </xdr:to>
    <xdr:sp macro="" textlink="">
      <xdr:nvSpPr>
        <xdr:cNvPr id="2" name="テキスト ボックス 1">
          <a:extLst>
            <a:ext uri="{FF2B5EF4-FFF2-40B4-BE49-F238E27FC236}">
              <a16:creationId xmlns:a16="http://schemas.microsoft.com/office/drawing/2014/main" id="{FBEBF928-2FDF-422F-95D4-6BFBC526B05A}"/>
            </a:ext>
          </a:extLst>
        </xdr:cNvPr>
        <xdr:cNvSpPr txBox="1"/>
      </xdr:nvSpPr>
      <xdr:spPr>
        <a:xfrm>
          <a:off x="16185749" y="10591709"/>
          <a:ext cx="2808279" cy="6268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別シートの「付帯経費、</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等計算表」で</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8</xdr:col>
      <xdr:colOff>806822</xdr:colOff>
      <xdr:row>63</xdr:row>
      <xdr:rowOff>123264</xdr:rowOff>
    </xdr:from>
    <xdr:to>
      <xdr:col>9</xdr:col>
      <xdr:colOff>1646464</xdr:colOff>
      <xdr:row>65</xdr:row>
      <xdr:rowOff>274431</xdr:rowOff>
    </xdr:to>
    <xdr:sp macro="" textlink="">
      <xdr:nvSpPr>
        <xdr:cNvPr id="3" name="テキスト ボックス 2">
          <a:extLst>
            <a:ext uri="{FF2B5EF4-FFF2-40B4-BE49-F238E27FC236}">
              <a16:creationId xmlns:a16="http://schemas.microsoft.com/office/drawing/2014/main" id="{E457E878-9245-4F22-B089-664FEE128A26}"/>
            </a:ext>
          </a:extLst>
        </xdr:cNvPr>
        <xdr:cNvSpPr txBox="1"/>
      </xdr:nvSpPr>
      <xdr:spPr>
        <a:xfrm>
          <a:off x="16726272" y="20614714"/>
          <a:ext cx="2649392" cy="694092"/>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latin typeface="Meiryo UI" panose="020B0604030504040204" pitchFamily="50" charset="-128"/>
              <a:ea typeface="Meiryo UI" panose="020B0604030504040204" pitchFamily="50" charset="-128"/>
            </a:rPr>
            <a:t>別シートの「</a:t>
          </a:r>
          <a:r>
            <a:rPr kumimoji="1" lang="ja-JP" altLang="ja-JP" sz="1100">
              <a:solidFill>
                <a:schemeClr val="dk1"/>
              </a:solidFill>
              <a:effectLst/>
              <a:latin typeface="+mn-lt"/>
              <a:ea typeface="+mn-ea"/>
              <a:cs typeface="+mn-cs"/>
            </a:rPr>
            <a:t>付帯経費、</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等計算表</a:t>
          </a:r>
          <a:r>
            <a:rPr kumimoji="1" lang="ja-JP" altLang="en-US" sz="1100">
              <a:latin typeface="Meiryo UI" panose="020B0604030504040204" pitchFamily="50" charset="-128"/>
              <a:ea typeface="Meiryo UI" panose="020B0604030504040204" pitchFamily="50" charset="-128"/>
            </a:rPr>
            <a:t>」で</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2</xdr:col>
      <xdr:colOff>2537787</xdr:colOff>
      <xdr:row>84</xdr:row>
      <xdr:rowOff>68898</xdr:rowOff>
    </xdr:from>
    <xdr:to>
      <xdr:col>2</xdr:col>
      <xdr:colOff>2651134</xdr:colOff>
      <xdr:row>86</xdr:row>
      <xdr:rowOff>258921</xdr:rowOff>
    </xdr:to>
    <xdr:sp macro="" textlink="">
      <xdr:nvSpPr>
        <xdr:cNvPr id="4" name="右中かっこ 3">
          <a:extLst>
            <a:ext uri="{FF2B5EF4-FFF2-40B4-BE49-F238E27FC236}">
              <a16:creationId xmlns:a16="http://schemas.microsoft.com/office/drawing/2014/main" id="{CC918228-E520-4F0F-A3F0-088224F38795}"/>
            </a:ext>
          </a:extLst>
        </xdr:cNvPr>
        <xdr:cNvSpPr/>
      </xdr:nvSpPr>
      <xdr:spPr>
        <a:xfrm>
          <a:off x="3245812" y="29097923"/>
          <a:ext cx="113347" cy="818673"/>
        </a:xfrm>
        <a:prstGeom prst="righ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2714308</xdr:colOff>
      <xdr:row>84</xdr:row>
      <xdr:rowOff>115409</xdr:rowOff>
    </xdr:from>
    <xdr:to>
      <xdr:col>2</xdr:col>
      <xdr:colOff>5257800</xdr:colOff>
      <xdr:row>86</xdr:row>
      <xdr:rowOff>203200</xdr:rowOff>
    </xdr:to>
    <xdr:sp macro="" textlink="">
      <xdr:nvSpPr>
        <xdr:cNvPr id="5" name="テキスト ボックス 4">
          <a:extLst>
            <a:ext uri="{FF2B5EF4-FFF2-40B4-BE49-F238E27FC236}">
              <a16:creationId xmlns:a16="http://schemas.microsoft.com/office/drawing/2014/main" id="{B3DEFBD0-2D5A-4BB7-A30A-EA0393434460}"/>
            </a:ext>
          </a:extLst>
        </xdr:cNvPr>
        <xdr:cNvSpPr txBox="1"/>
      </xdr:nvSpPr>
      <xdr:spPr>
        <a:xfrm>
          <a:off x="3422333" y="29147609"/>
          <a:ext cx="2540317" cy="713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①から③の一連の契約が対象であり、</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　 いずれかのみの契約の申請は不可</a:t>
          </a:r>
        </a:p>
      </xdr:txBody>
    </xdr:sp>
    <xdr:clientData/>
  </xdr:twoCellAnchor>
  <xdr:twoCellAnchor>
    <xdr:from>
      <xdr:col>10</xdr:col>
      <xdr:colOff>775607</xdr:colOff>
      <xdr:row>3</xdr:row>
      <xdr:rowOff>95250</xdr:rowOff>
    </xdr:from>
    <xdr:to>
      <xdr:col>11</xdr:col>
      <xdr:colOff>1196068</xdr:colOff>
      <xdr:row>5</xdr:row>
      <xdr:rowOff>153205</xdr:rowOff>
    </xdr:to>
    <xdr:sp macro="" textlink="">
      <xdr:nvSpPr>
        <xdr:cNvPr id="6" name="四角形: 角を丸くする 5">
          <a:extLst>
            <a:ext uri="{FF2B5EF4-FFF2-40B4-BE49-F238E27FC236}">
              <a16:creationId xmlns:a16="http://schemas.microsoft.com/office/drawing/2014/main" id="{5A334F96-9A8E-42B5-8AF0-A01A1EA4EB61}"/>
            </a:ext>
          </a:extLst>
        </xdr:cNvPr>
        <xdr:cNvSpPr/>
      </xdr:nvSpPr>
      <xdr:spPr>
        <a:xfrm>
          <a:off x="20146282" y="3048000"/>
          <a:ext cx="1687286" cy="41990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R7.7.1</a:t>
          </a:r>
          <a:r>
            <a:rPr kumimoji="1" lang="ja-JP" altLang="en-US" sz="1600">
              <a:solidFill>
                <a:schemeClr val="tx1"/>
              </a:solidFill>
            </a:rPr>
            <a:t>時点版</a:t>
          </a:r>
          <a:endParaRPr kumimoji="1" lang="en-US" altLang="ja-JP" sz="1600">
            <a:solidFill>
              <a:schemeClr val="tx1"/>
            </a:solidFill>
          </a:endParaRPr>
        </a:p>
      </xdr:txBody>
    </xdr:sp>
    <xdr:clientData/>
  </xdr:twoCellAnchor>
  <xdr:twoCellAnchor>
    <xdr:from>
      <xdr:col>7</xdr:col>
      <xdr:colOff>2297206</xdr:colOff>
      <xdr:row>32</xdr:row>
      <xdr:rowOff>67235</xdr:rowOff>
    </xdr:from>
    <xdr:to>
      <xdr:col>8</xdr:col>
      <xdr:colOff>268941</xdr:colOff>
      <xdr:row>32</xdr:row>
      <xdr:rowOff>67235</xdr:rowOff>
    </xdr:to>
    <xdr:cxnSp macro="">
      <xdr:nvCxnSpPr>
        <xdr:cNvPr id="7" name="直線コネクタ 6">
          <a:extLst>
            <a:ext uri="{FF2B5EF4-FFF2-40B4-BE49-F238E27FC236}">
              <a16:creationId xmlns:a16="http://schemas.microsoft.com/office/drawing/2014/main" id="{2755FD9E-9FA3-45F9-9D3E-80C267CD14E9}"/>
            </a:ext>
          </a:extLst>
        </xdr:cNvPr>
        <xdr:cNvCxnSpPr/>
      </xdr:nvCxnSpPr>
      <xdr:spPr>
        <a:xfrm flipH="1">
          <a:off x="15600456" y="10779685"/>
          <a:ext cx="5847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2303930</xdr:colOff>
      <xdr:row>32</xdr:row>
      <xdr:rowOff>73958</xdr:rowOff>
    </xdr:from>
    <xdr:to>
      <xdr:col>7</xdr:col>
      <xdr:colOff>2308413</xdr:colOff>
      <xdr:row>32</xdr:row>
      <xdr:rowOff>324970</xdr:rowOff>
    </xdr:to>
    <xdr:cxnSp macro="">
      <xdr:nvCxnSpPr>
        <xdr:cNvPr id="8" name="直線コネクタ 7">
          <a:extLst>
            <a:ext uri="{FF2B5EF4-FFF2-40B4-BE49-F238E27FC236}">
              <a16:creationId xmlns:a16="http://schemas.microsoft.com/office/drawing/2014/main" id="{87346EC9-5928-46AA-A1A3-065CAB07E0DA}"/>
            </a:ext>
          </a:extLst>
        </xdr:cNvPr>
        <xdr:cNvCxnSpPr/>
      </xdr:nvCxnSpPr>
      <xdr:spPr>
        <a:xfrm flipH="1" flipV="1">
          <a:off x="15610355" y="10789583"/>
          <a:ext cx="7658" cy="2510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5388429</xdr:colOff>
      <xdr:row>31</xdr:row>
      <xdr:rowOff>90449</xdr:rowOff>
    </xdr:from>
    <xdr:to>
      <xdr:col>5</xdr:col>
      <xdr:colOff>27214</xdr:colOff>
      <xdr:row>33</xdr:row>
      <xdr:rowOff>449036</xdr:rowOff>
    </xdr:to>
    <xdr:sp macro="" textlink="">
      <xdr:nvSpPr>
        <xdr:cNvPr id="9" name="テキスト ボックス 8">
          <a:extLst>
            <a:ext uri="{FF2B5EF4-FFF2-40B4-BE49-F238E27FC236}">
              <a16:creationId xmlns:a16="http://schemas.microsoft.com/office/drawing/2014/main" id="{73415937-C6B0-432C-8425-C9C9C4559909}"/>
            </a:ext>
          </a:extLst>
        </xdr:cNvPr>
        <xdr:cNvSpPr txBox="1"/>
      </xdr:nvSpPr>
      <xdr:spPr>
        <a:xfrm>
          <a:off x="6093279" y="10650499"/>
          <a:ext cx="3747860" cy="853887"/>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5665520</xdr:colOff>
      <xdr:row>63</xdr:row>
      <xdr:rowOff>4948</xdr:rowOff>
    </xdr:from>
    <xdr:to>
      <xdr:col>5</xdr:col>
      <xdr:colOff>304305</xdr:colOff>
      <xdr:row>65</xdr:row>
      <xdr:rowOff>336321</xdr:rowOff>
    </xdr:to>
    <xdr:sp macro="" textlink="">
      <xdr:nvSpPr>
        <xdr:cNvPr id="10" name="テキスト ボックス 9">
          <a:extLst>
            <a:ext uri="{FF2B5EF4-FFF2-40B4-BE49-F238E27FC236}">
              <a16:creationId xmlns:a16="http://schemas.microsoft.com/office/drawing/2014/main" id="{3359810E-3E73-480E-B961-FA2D8ECDED33}"/>
            </a:ext>
          </a:extLst>
        </xdr:cNvPr>
        <xdr:cNvSpPr txBox="1"/>
      </xdr:nvSpPr>
      <xdr:spPr>
        <a:xfrm>
          <a:off x="6106845" y="20496398"/>
          <a:ext cx="4008210" cy="867948"/>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5388429</xdr:colOff>
      <xdr:row>80</xdr:row>
      <xdr:rowOff>108857</xdr:rowOff>
    </xdr:from>
    <xdr:to>
      <xdr:col>5</xdr:col>
      <xdr:colOff>27214</xdr:colOff>
      <xdr:row>82</xdr:row>
      <xdr:rowOff>440230</xdr:rowOff>
    </xdr:to>
    <xdr:sp macro="" textlink="">
      <xdr:nvSpPr>
        <xdr:cNvPr id="11" name="テキスト ボックス 10">
          <a:extLst>
            <a:ext uri="{FF2B5EF4-FFF2-40B4-BE49-F238E27FC236}">
              <a16:creationId xmlns:a16="http://schemas.microsoft.com/office/drawing/2014/main" id="{44F206E5-40C8-4532-8CAA-2F2E85C5F260}"/>
            </a:ext>
          </a:extLst>
        </xdr:cNvPr>
        <xdr:cNvSpPr txBox="1"/>
      </xdr:nvSpPr>
      <xdr:spPr>
        <a:xfrm>
          <a:off x="6093279" y="27737707"/>
          <a:ext cx="3747860" cy="8774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3</xdr:col>
      <xdr:colOff>479453</xdr:colOff>
      <xdr:row>25</xdr:row>
      <xdr:rowOff>146504</xdr:rowOff>
    </xdr:from>
    <xdr:to>
      <xdr:col>4</xdr:col>
      <xdr:colOff>884466</xdr:colOff>
      <xdr:row>25</xdr:row>
      <xdr:rowOff>578678</xdr:rowOff>
    </xdr:to>
    <xdr:sp macro="" textlink="">
      <xdr:nvSpPr>
        <xdr:cNvPr id="12" name="矢印: 右 11">
          <a:extLst>
            <a:ext uri="{FF2B5EF4-FFF2-40B4-BE49-F238E27FC236}">
              <a16:creationId xmlns:a16="http://schemas.microsoft.com/office/drawing/2014/main" id="{ADDAFDCE-56FC-4907-8646-216267977D65}"/>
            </a:ext>
          </a:extLst>
        </xdr:cNvPr>
        <xdr:cNvSpPr/>
      </xdr:nvSpPr>
      <xdr:spPr>
        <a:xfrm>
          <a:off x="6588153" y="8887279"/>
          <a:ext cx="1462288" cy="438524"/>
        </a:xfrm>
        <a:prstGeom prst="right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138546</xdr:colOff>
      <xdr:row>0</xdr:row>
      <xdr:rowOff>86591</xdr:rowOff>
    </xdr:from>
    <xdr:to>
      <xdr:col>2</xdr:col>
      <xdr:colOff>4150420</xdr:colOff>
      <xdr:row>0</xdr:row>
      <xdr:rowOff>2211936</xdr:rowOff>
    </xdr:to>
    <xdr:sp macro="" textlink="">
      <xdr:nvSpPr>
        <xdr:cNvPr id="13" name="テキスト ボックス 12">
          <a:extLst>
            <a:ext uri="{FF2B5EF4-FFF2-40B4-BE49-F238E27FC236}">
              <a16:creationId xmlns:a16="http://schemas.microsoft.com/office/drawing/2014/main" id="{8B547E5C-F6BB-48EF-9557-215BE6DD66E0}"/>
            </a:ext>
          </a:extLst>
        </xdr:cNvPr>
        <xdr:cNvSpPr txBox="1"/>
      </xdr:nvSpPr>
      <xdr:spPr>
        <a:xfrm>
          <a:off x="141721" y="83416"/>
          <a:ext cx="4713549" cy="2128520"/>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a:t>
          </a:r>
          <a:endParaRPr kumimoji="1" lang="en-US" altLang="ja-JP" sz="20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60</a:t>
          </a: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万円の移乗支援機器を</a:t>
          </a:r>
          <a:endPar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a:t>
          </a: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台導入する場合</a:t>
          </a:r>
        </a:p>
      </xdr:txBody>
    </xdr:sp>
    <xdr:clientData/>
  </xdr:twoCellAnchor>
  <xdr:twoCellAnchor>
    <xdr:from>
      <xdr:col>0</xdr:col>
      <xdr:colOff>141721</xdr:colOff>
      <xdr:row>0</xdr:row>
      <xdr:rowOff>83416</xdr:rowOff>
    </xdr:from>
    <xdr:to>
      <xdr:col>2</xdr:col>
      <xdr:colOff>4151055</xdr:colOff>
      <xdr:row>0</xdr:row>
      <xdr:rowOff>2163767</xdr:rowOff>
    </xdr:to>
    <xdr:sp macro="" textlink="">
      <xdr:nvSpPr>
        <xdr:cNvPr id="14" name="テキスト ボックス 13">
          <a:extLst>
            <a:ext uri="{FF2B5EF4-FFF2-40B4-BE49-F238E27FC236}">
              <a16:creationId xmlns:a16="http://schemas.microsoft.com/office/drawing/2014/main" id="{3289B51D-EE4B-4FD6-8C68-D4AF68A46912}"/>
            </a:ext>
          </a:extLst>
        </xdr:cNvPr>
        <xdr:cNvSpPr txBox="1"/>
      </xdr:nvSpPr>
      <xdr:spPr>
        <a:xfrm>
          <a:off x="141721" y="83416"/>
          <a:ext cx="4719379" cy="2080351"/>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a:t>
          </a:r>
          <a:endPar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万円の見守り機器を</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20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台導入し、</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併せて</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環境４万円と</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１台２万円のタブレット</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万円のパソコンを</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台導入する場合</a:t>
          </a:r>
          <a:endParaRPr kumimoji="1" lang="ja-JP" altLang="en-US" sz="11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87629</xdr:colOff>
      <xdr:row>19</xdr:row>
      <xdr:rowOff>170980</xdr:rowOff>
    </xdr:from>
    <xdr:to>
      <xdr:col>7</xdr:col>
      <xdr:colOff>314320</xdr:colOff>
      <xdr:row>22</xdr:row>
      <xdr:rowOff>50425</xdr:rowOff>
    </xdr:to>
    <xdr:grpSp>
      <xdr:nvGrpSpPr>
        <xdr:cNvPr id="2" name="グループ化 1">
          <a:extLst>
            <a:ext uri="{FF2B5EF4-FFF2-40B4-BE49-F238E27FC236}">
              <a16:creationId xmlns:a16="http://schemas.microsoft.com/office/drawing/2014/main" id="{979380C2-961C-4BDE-8A22-C4D1F7419E15}"/>
            </a:ext>
          </a:extLst>
        </xdr:cNvPr>
        <xdr:cNvGrpSpPr/>
      </xdr:nvGrpSpPr>
      <xdr:grpSpPr>
        <a:xfrm>
          <a:off x="6956061" y="5083159"/>
          <a:ext cx="4002220" cy="1032877"/>
          <a:chOff x="7131081" y="2674054"/>
          <a:chExt cx="3973666" cy="995643"/>
        </a:xfrm>
      </xdr:grpSpPr>
      <xdr:sp macro="" textlink="">
        <xdr:nvSpPr>
          <xdr:cNvPr id="3" name="テキスト ボックス 2">
            <a:extLst>
              <a:ext uri="{FF2B5EF4-FFF2-40B4-BE49-F238E27FC236}">
                <a16:creationId xmlns:a16="http://schemas.microsoft.com/office/drawing/2014/main" id="{EEB15A95-89E0-4058-A442-188416A857F8}"/>
              </a:ext>
            </a:extLst>
          </xdr:cNvPr>
          <xdr:cNvSpPr txBox="1"/>
        </xdr:nvSpPr>
        <xdr:spPr>
          <a:xfrm>
            <a:off x="8310997" y="2674054"/>
            <a:ext cx="2793750" cy="99564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、タブレット端末の本体に付随して使用に必要なもの」として考えられるものを含めて計上してください。（キーボード、タッチペンなど）</a:t>
            </a:r>
          </a:p>
        </xdr:txBody>
      </xdr:sp>
      <xdr:cxnSp macro="">
        <xdr:nvCxnSpPr>
          <xdr:cNvPr id="4" name="直線矢印コネクタ 3">
            <a:extLst>
              <a:ext uri="{FF2B5EF4-FFF2-40B4-BE49-F238E27FC236}">
                <a16:creationId xmlns:a16="http://schemas.microsoft.com/office/drawing/2014/main" id="{DDF5C05F-49F4-41FF-A5D2-903CE3D4193B}"/>
              </a:ext>
            </a:extLst>
          </xdr:cNvPr>
          <xdr:cNvCxnSpPr/>
        </xdr:nvCxnSpPr>
        <xdr:spPr>
          <a:xfrm flipH="1" flipV="1">
            <a:off x="7131081" y="2685685"/>
            <a:ext cx="1190761" cy="866296"/>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5</xdr:col>
      <xdr:colOff>21497</xdr:colOff>
      <xdr:row>16</xdr:row>
      <xdr:rowOff>175259</xdr:rowOff>
    </xdr:from>
    <xdr:to>
      <xdr:col>6</xdr:col>
      <xdr:colOff>1495151</xdr:colOff>
      <xdr:row>19</xdr:row>
      <xdr:rowOff>126272</xdr:rowOff>
    </xdr:to>
    <xdr:grpSp>
      <xdr:nvGrpSpPr>
        <xdr:cNvPr id="5" name="グループ化 4">
          <a:extLst>
            <a:ext uri="{FF2B5EF4-FFF2-40B4-BE49-F238E27FC236}">
              <a16:creationId xmlns:a16="http://schemas.microsoft.com/office/drawing/2014/main" id="{08C26A58-82A7-4F64-B7C9-579677278153}"/>
            </a:ext>
          </a:extLst>
        </xdr:cNvPr>
        <xdr:cNvGrpSpPr/>
      </xdr:nvGrpSpPr>
      <xdr:grpSpPr>
        <a:xfrm>
          <a:off x="6893104" y="3934005"/>
          <a:ext cx="2987222" cy="1101271"/>
          <a:chOff x="6833946" y="1744312"/>
          <a:chExt cx="2980261" cy="1098396"/>
        </a:xfrm>
      </xdr:grpSpPr>
      <xdr:sp macro="" textlink="">
        <xdr:nvSpPr>
          <xdr:cNvPr id="6" name="テキスト ボックス 5">
            <a:extLst>
              <a:ext uri="{FF2B5EF4-FFF2-40B4-BE49-F238E27FC236}">
                <a16:creationId xmlns:a16="http://schemas.microsoft.com/office/drawing/2014/main" id="{0E120EB0-B3CD-439F-B5DC-969B6686F983}"/>
              </a:ext>
            </a:extLst>
          </xdr:cNvPr>
          <xdr:cNvSpPr txBox="1"/>
        </xdr:nvSpPr>
        <xdr:spPr>
          <a:xfrm>
            <a:off x="7778110" y="1744312"/>
            <a:ext cx="2036097" cy="100881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H</a:t>
            </a:r>
            <a:r>
              <a:rPr kumimoji="1" lang="ja-JP" altLang="en-US" sz="1100">
                <a:latin typeface="Meiryo UI" panose="020B0604030504040204" pitchFamily="50" charset="-128"/>
                <a:ea typeface="Meiryo UI" panose="020B0604030504040204" pitchFamily="50" charset="-128"/>
              </a:rPr>
              <a:t>列」に入力してください。</a:t>
            </a:r>
          </a:p>
        </xdr:txBody>
      </xdr:sp>
      <xdr:cxnSp macro="">
        <xdr:nvCxnSpPr>
          <xdr:cNvPr id="7" name="直線矢印コネクタ 6">
            <a:extLst>
              <a:ext uri="{FF2B5EF4-FFF2-40B4-BE49-F238E27FC236}">
                <a16:creationId xmlns:a16="http://schemas.microsoft.com/office/drawing/2014/main" id="{1E0A2D40-0121-455E-82EC-AB38FC037F6A}"/>
              </a:ext>
            </a:extLst>
          </xdr:cNvPr>
          <xdr:cNvCxnSpPr/>
        </xdr:nvCxnSpPr>
        <xdr:spPr>
          <a:xfrm flipH="1">
            <a:off x="6833946" y="2148504"/>
            <a:ext cx="942265" cy="694204"/>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7</xdr:col>
      <xdr:colOff>550545</xdr:colOff>
      <xdr:row>35</xdr:row>
      <xdr:rowOff>280034</xdr:rowOff>
    </xdr:from>
    <xdr:to>
      <xdr:col>8</xdr:col>
      <xdr:colOff>1811655</xdr:colOff>
      <xdr:row>45</xdr:row>
      <xdr:rowOff>76197</xdr:rowOff>
    </xdr:to>
    <xdr:grpSp>
      <xdr:nvGrpSpPr>
        <xdr:cNvPr id="8" name="グループ化 7">
          <a:extLst>
            <a:ext uri="{FF2B5EF4-FFF2-40B4-BE49-F238E27FC236}">
              <a16:creationId xmlns:a16="http://schemas.microsoft.com/office/drawing/2014/main" id="{7F1D0B4B-A2F8-4CBD-BC5E-95264399CEED}"/>
            </a:ext>
          </a:extLst>
        </xdr:cNvPr>
        <xdr:cNvGrpSpPr/>
      </xdr:nvGrpSpPr>
      <xdr:grpSpPr>
        <a:xfrm>
          <a:off x="11191331" y="10482216"/>
          <a:ext cx="2689860" cy="2112552"/>
          <a:chOff x="11210925" y="7471485"/>
          <a:chExt cx="2686050" cy="2109296"/>
        </a:xfrm>
      </xdr:grpSpPr>
      <xdr:cxnSp macro="">
        <xdr:nvCxnSpPr>
          <xdr:cNvPr id="9" name="直線矢印コネクタ 8">
            <a:extLst>
              <a:ext uri="{FF2B5EF4-FFF2-40B4-BE49-F238E27FC236}">
                <a16:creationId xmlns:a16="http://schemas.microsoft.com/office/drawing/2014/main" id="{61A3F168-A805-49D9-8D31-6B42BFE576F5}"/>
              </a:ext>
            </a:extLst>
          </xdr:cNvPr>
          <xdr:cNvCxnSpPr/>
        </xdr:nvCxnSpPr>
        <xdr:spPr>
          <a:xfrm flipV="1">
            <a:off x="12812015" y="7471485"/>
            <a:ext cx="236533" cy="125852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sp macro="" textlink="">
        <xdr:nvSpPr>
          <xdr:cNvPr id="10" name="テキスト ボックス 9">
            <a:extLst>
              <a:ext uri="{FF2B5EF4-FFF2-40B4-BE49-F238E27FC236}">
                <a16:creationId xmlns:a16="http://schemas.microsoft.com/office/drawing/2014/main" id="{A201852D-DECA-4DE7-964B-80C46AFB088C}"/>
              </a:ext>
            </a:extLst>
          </xdr:cNvPr>
          <xdr:cNvSpPr txBox="1"/>
        </xdr:nvSpPr>
        <xdr:spPr>
          <a:xfrm>
            <a:off x="11210925" y="8715374"/>
            <a:ext cx="2686050" cy="86540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I</a:t>
            </a:r>
            <a:r>
              <a:rPr kumimoji="1" lang="ja-JP" altLang="en-US" sz="1100">
                <a:latin typeface="Meiryo UI" panose="020B0604030504040204" pitchFamily="50" charset="-128"/>
                <a:ea typeface="Meiryo UI" panose="020B0604030504040204" pitchFamily="50" charset="-128"/>
              </a:rPr>
              <a:t>列」</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入力してください。</a:t>
            </a:r>
          </a:p>
        </xdr:txBody>
      </xdr:sp>
    </xdr:grpSp>
    <xdr:clientData/>
  </xdr:twoCellAnchor>
  <xdr:twoCellAnchor>
    <xdr:from>
      <xdr:col>6</xdr:col>
      <xdr:colOff>1845187</xdr:colOff>
      <xdr:row>23</xdr:row>
      <xdr:rowOff>108857</xdr:rowOff>
    </xdr:from>
    <xdr:to>
      <xdr:col>8</xdr:col>
      <xdr:colOff>1621157</xdr:colOff>
      <xdr:row>28</xdr:row>
      <xdr:rowOff>171452</xdr:rowOff>
    </xdr:to>
    <xdr:grpSp>
      <xdr:nvGrpSpPr>
        <xdr:cNvPr id="12" name="グループ化 11">
          <a:extLst>
            <a:ext uri="{FF2B5EF4-FFF2-40B4-BE49-F238E27FC236}">
              <a16:creationId xmlns:a16="http://schemas.microsoft.com/office/drawing/2014/main" id="{0E05126A-5356-4923-8A00-80CB50BAC171}"/>
            </a:ext>
          </a:extLst>
        </xdr:cNvPr>
        <xdr:cNvGrpSpPr/>
      </xdr:nvGrpSpPr>
      <xdr:grpSpPr>
        <a:xfrm>
          <a:off x="10227187" y="6378575"/>
          <a:ext cx="3463506" cy="1317627"/>
          <a:chOff x="5393023" y="3345631"/>
          <a:chExt cx="2793750" cy="1272301"/>
        </a:xfrm>
      </xdr:grpSpPr>
      <xdr:sp macro="" textlink="">
        <xdr:nvSpPr>
          <xdr:cNvPr id="13" name="テキスト ボックス 12">
            <a:extLst>
              <a:ext uri="{FF2B5EF4-FFF2-40B4-BE49-F238E27FC236}">
                <a16:creationId xmlns:a16="http://schemas.microsoft.com/office/drawing/2014/main" id="{F1B24E0B-90A9-48D0-B696-9F592B940B5A}"/>
              </a:ext>
            </a:extLst>
          </xdr:cNvPr>
          <xdr:cNvSpPr txBox="1"/>
        </xdr:nvSpPr>
        <xdr:spPr>
          <a:xfrm>
            <a:off x="5393023" y="3345631"/>
            <a:ext cx="2793750" cy="7490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400">
                <a:latin typeface="Meiryo UI" panose="020B0604030504040204" pitchFamily="50" charset="-128"/>
                <a:ea typeface="Meiryo UI" panose="020B0604030504040204" pitchFamily="50" charset="-128"/>
              </a:rPr>
              <a:t>PC</a:t>
            </a:r>
            <a:r>
              <a:rPr kumimoji="1" lang="ja-JP" altLang="en-US" sz="1400">
                <a:latin typeface="Meiryo UI" panose="020B0604030504040204" pitchFamily="50" charset="-128"/>
                <a:ea typeface="Meiryo UI" panose="020B0604030504040204" pitchFamily="50" charset="-128"/>
              </a:rPr>
              <a:t>、タブレット端末</a:t>
            </a:r>
            <a:r>
              <a:rPr kumimoji="1" lang="ja-JP" altLang="en-US" sz="1400">
                <a:solidFill>
                  <a:srgbClr val="FF0000"/>
                </a:solidFill>
                <a:latin typeface="Meiryo UI" panose="020B0604030504040204" pitchFamily="50" charset="-128"/>
                <a:ea typeface="Meiryo UI" panose="020B0604030504040204" pitchFamily="50" charset="-128"/>
              </a:rPr>
              <a:t>本体の</a:t>
            </a:r>
            <a:endParaRPr kumimoji="1" lang="en-US" altLang="ja-JP" sz="1400">
              <a:solidFill>
                <a:srgbClr val="FF0000"/>
              </a:solidFill>
              <a:latin typeface="Meiryo UI" panose="020B0604030504040204" pitchFamily="50" charset="-128"/>
              <a:ea typeface="Meiryo UI" panose="020B0604030504040204" pitchFamily="50" charset="-128"/>
            </a:endParaRPr>
          </a:p>
          <a:p>
            <a:pPr algn="l"/>
            <a:r>
              <a:rPr kumimoji="1" lang="en-US" altLang="ja-JP" sz="1400">
                <a:solidFill>
                  <a:srgbClr val="FF0000"/>
                </a:solidFill>
                <a:latin typeface="Meiryo UI" panose="020B0604030504040204" pitchFamily="50" charset="-128"/>
                <a:ea typeface="Meiryo UI" panose="020B0604030504040204" pitchFamily="50" charset="-128"/>
              </a:rPr>
              <a:t>1</a:t>
            </a:r>
            <a:r>
              <a:rPr kumimoji="1" lang="ja-JP" altLang="en-US" sz="1400">
                <a:solidFill>
                  <a:srgbClr val="FF0000"/>
                </a:solidFill>
                <a:latin typeface="Meiryo UI" panose="020B0604030504040204" pitchFamily="50" charset="-128"/>
                <a:ea typeface="Meiryo UI" panose="020B0604030504040204" pitchFamily="50" charset="-128"/>
              </a:rPr>
              <a:t>台あたりの単価のみ計上</a:t>
            </a:r>
          </a:p>
        </xdr:txBody>
      </xdr:sp>
      <xdr:cxnSp macro="">
        <xdr:nvCxnSpPr>
          <xdr:cNvPr id="14" name="直線矢印コネクタ 13">
            <a:extLst>
              <a:ext uri="{FF2B5EF4-FFF2-40B4-BE49-F238E27FC236}">
                <a16:creationId xmlns:a16="http://schemas.microsoft.com/office/drawing/2014/main" id="{5B7128EB-C083-4BDD-8012-66CCA258B19E}"/>
              </a:ext>
            </a:extLst>
          </xdr:cNvPr>
          <xdr:cNvCxnSpPr/>
        </xdr:nvCxnSpPr>
        <xdr:spPr>
          <a:xfrm flipH="1">
            <a:off x="5451613" y="4011930"/>
            <a:ext cx="167981" cy="60600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oneCellAnchor>
    <xdr:from>
      <xdr:col>4</xdr:col>
      <xdr:colOff>590550</xdr:colOff>
      <xdr:row>15</xdr:row>
      <xdr:rowOff>209550</xdr:rowOff>
    </xdr:from>
    <xdr:ext cx="607859" cy="328423"/>
    <xdr:sp macro="" textlink="">
      <xdr:nvSpPr>
        <xdr:cNvPr id="15" name="テキスト ボックス 14">
          <a:extLst>
            <a:ext uri="{FF2B5EF4-FFF2-40B4-BE49-F238E27FC236}">
              <a16:creationId xmlns:a16="http://schemas.microsoft.com/office/drawing/2014/main" id="{83CEC877-E0D1-40D5-8D0F-FB6AC0BC8DF2}"/>
            </a:ext>
          </a:extLst>
        </xdr:cNvPr>
        <xdr:cNvSpPr txBox="1"/>
      </xdr:nvSpPr>
      <xdr:spPr>
        <a:xfrm>
          <a:off x="5358765" y="1386840"/>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Meiryo UI" panose="020B0604030504040204" pitchFamily="50" charset="-128"/>
              <a:ea typeface="Meiryo UI" panose="020B0604030504040204" pitchFamily="50" charset="-128"/>
            </a:rPr>
            <a:t>（円）</a:t>
          </a:r>
        </a:p>
      </xdr:txBody>
    </xdr:sp>
    <xdr:clientData/>
  </xdr:oneCellAnchor>
  <xdr:twoCellAnchor>
    <xdr:from>
      <xdr:col>0</xdr:col>
      <xdr:colOff>116931</xdr:colOff>
      <xdr:row>0</xdr:row>
      <xdr:rowOff>95975</xdr:rowOff>
    </xdr:from>
    <xdr:to>
      <xdr:col>3</xdr:col>
      <xdr:colOff>425360</xdr:colOff>
      <xdr:row>9</xdr:row>
      <xdr:rowOff>23040</xdr:rowOff>
    </xdr:to>
    <xdr:sp macro="" textlink="">
      <xdr:nvSpPr>
        <xdr:cNvPr id="19" name="テキスト ボックス 18">
          <a:extLst>
            <a:ext uri="{FF2B5EF4-FFF2-40B4-BE49-F238E27FC236}">
              <a16:creationId xmlns:a16="http://schemas.microsoft.com/office/drawing/2014/main" id="{520D3FE2-A6A8-4931-A21D-2F5A5A4052B7}"/>
            </a:ext>
          </a:extLst>
        </xdr:cNvPr>
        <xdr:cNvSpPr txBox="1"/>
      </xdr:nvSpPr>
      <xdr:spPr>
        <a:xfrm>
          <a:off x="116931" y="95975"/>
          <a:ext cx="3737429" cy="1641565"/>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a:t>
          </a:r>
          <a:endParaRPr kumimoji="1" lang="en-US" altLang="ja-JP" sz="14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万円の見守り機器を</a:t>
          </a:r>
          <a:r>
            <a:rPr kumimoji="1" lang="en-US" altLang="ja-JP"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20</a:t>
          </a:r>
          <a:r>
            <a:rPr kumimoji="1" lang="ja-JP" altLang="en-US"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台導入し、</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併せて</a:t>
          </a:r>
          <a:r>
            <a:rPr kumimoji="1" lang="en-US" altLang="ja-JP"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環境４万円と</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１台２万円のタブレット</a:t>
          </a:r>
          <a:r>
            <a:rPr kumimoji="1" lang="en-US" altLang="ja-JP"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万円のパソコンを</a:t>
          </a:r>
          <a:r>
            <a:rPr kumimoji="1" lang="en-US" altLang="ja-JP"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a:t>
          </a:r>
          <a:r>
            <a:rPr kumimoji="1" lang="ja-JP" altLang="en-US" sz="14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台導入する場合</a:t>
          </a:r>
          <a:endParaRPr kumimoji="1" lang="ja-JP" altLang="en-US" sz="11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269474</xdr:colOff>
      <xdr:row>31</xdr:row>
      <xdr:rowOff>25309</xdr:rowOff>
    </xdr:from>
    <xdr:to>
      <xdr:col>9</xdr:col>
      <xdr:colOff>890178</xdr:colOff>
      <xdr:row>33</xdr:row>
      <xdr:rowOff>156882</xdr:rowOff>
    </xdr:to>
    <xdr:sp macro="" textlink="">
      <xdr:nvSpPr>
        <xdr:cNvPr id="2" name="テキスト ボックス 1">
          <a:extLst>
            <a:ext uri="{FF2B5EF4-FFF2-40B4-BE49-F238E27FC236}">
              <a16:creationId xmlns:a16="http://schemas.microsoft.com/office/drawing/2014/main" id="{2ACF8179-1A12-473A-A2B5-EEE5165D8140}"/>
            </a:ext>
          </a:extLst>
        </xdr:cNvPr>
        <xdr:cNvSpPr txBox="1"/>
      </xdr:nvSpPr>
      <xdr:spPr>
        <a:xfrm>
          <a:off x="16185749" y="10591709"/>
          <a:ext cx="2808279" cy="6268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別シートの「付帯経費、</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等計算表」で</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8</xdr:col>
      <xdr:colOff>806822</xdr:colOff>
      <xdr:row>63</xdr:row>
      <xdr:rowOff>123264</xdr:rowOff>
    </xdr:from>
    <xdr:to>
      <xdr:col>9</xdr:col>
      <xdr:colOff>1646464</xdr:colOff>
      <xdr:row>65</xdr:row>
      <xdr:rowOff>274431</xdr:rowOff>
    </xdr:to>
    <xdr:sp macro="" textlink="">
      <xdr:nvSpPr>
        <xdr:cNvPr id="3" name="テキスト ボックス 2">
          <a:extLst>
            <a:ext uri="{FF2B5EF4-FFF2-40B4-BE49-F238E27FC236}">
              <a16:creationId xmlns:a16="http://schemas.microsoft.com/office/drawing/2014/main" id="{2C42E74B-5138-41E7-ADD4-1E6DFF249180}"/>
            </a:ext>
          </a:extLst>
        </xdr:cNvPr>
        <xdr:cNvSpPr txBox="1"/>
      </xdr:nvSpPr>
      <xdr:spPr>
        <a:xfrm>
          <a:off x="16726272" y="20614714"/>
          <a:ext cx="2649392" cy="694092"/>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latin typeface="Meiryo UI" panose="020B0604030504040204" pitchFamily="50" charset="-128"/>
              <a:ea typeface="Meiryo UI" panose="020B0604030504040204" pitchFamily="50" charset="-128"/>
            </a:rPr>
            <a:t>別シートの「</a:t>
          </a:r>
          <a:r>
            <a:rPr kumimoji="1" lang="ja-JP" altLang="ja-JP" sz="1100">
              <a:solidFill>
                <a:schemeClr val="dk1"/>
              </a:solidFill>
              <a:effectLst/>
              <a:latin typeface="+mn-lt"/>
              <a:ea typeface="+mn-ea"/>
              <a:cs typeface="+mn-cs"/>
            </a:rPr>
            <a:t>付帯経費、</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等計算表</a:t>
          </a:r>
          <a:r>
            <a:rPr kumimoji="1" lang="ja-JP" altLang="en-US" sz="1100">
              <a:latin typeface="Meiryo UI" panose="020B0604030504040204" pitchFamily="50" charset="-128"/>
              <a:ea typeface="Meiryo UI" panose="020B0604030504040204" pitchFamily="50" charset="-128"/>
            </a:rPr>
            <a:t>」で</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2</xdr:col>
      <xdr:colOff>2537787</xdr:colOff>
      <xdr:row>84</xdr:row>
      <xdr:rowOff>68898</xdr:rowOff>
    </xdr:from>
    <xdr:to>
      <xdr:col>2</xdr:col>
      <xdr:colOff>2651134</xdr:colOff>
      <xdr:row>86</xdr:row>
      <xdr:rowOff>258921</xdr:rowOff>
    </xdr:to>
    <xdr:sp macro="" textlink="">
      <xdr:nvSpPr>
        <xdr:cNvPr id="4" name="右中かっこ 3">
          <a:extLst>
            <a:ext uri="{FF2B5EF4-FFF2-40B4-BE49-F238E27FC236}">
              <a16:creationId xmlns:a16="http://schemas.microsoft.com/office/drawing/2014/main" id="{B1EB0AC6-9206-491B-AECF-0E0A984C4359}"/>
            </a:ext>
          </a:extLst>
        </xdr:cNvPr>
        <xdr:cNvSpPr/>
      </xdr:nvSpPr>
      <xdr:spPr>
        <a:xfrm>
          <a:off x="3245812" y="29097923"/>
          <a:ext cx="113347" cy="818673"/>
        </a:xfrm>
        <a:prstGeom prst="righ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2714308</xdr:colOff>
      <xdr:row>84</xdr:row>
      <xdr:rowOff>115409</xdr:rowOff>
    </xdr:from>
    <xdr:to>
      <xdr:col>2</xdr:col>
      <xdr:colOff>5257800</xdr:colOff>
      <xdr:row>86</xdr:row>
      <xdr:rowOff>203200</xdr:rowOff>
    </xdr:to>
    <xdr:sp macro="" textlink="">
      <xdr:nvSpPr>
        <xdr:cNvPr id="5" name="テキスト ボックス 4">
          <a:extLst>
            <a:ext uri="{FF2B5EF4-FFF2-40B4-BE49-F238E27FC236}">
              <a16:creationId xmlns:a16="http://schemas.microsoft.com/office/drawing/2014/main" id="{B4291F45-DC21-4AEF-A8AF-1E5FC7D25035}"/>
            </a:ext>
          </a:extLst>
        </xdr:cNvPr>
        <xdr:cNvSpPr txBox="1"/>
      </xdr:nvSpPr>
      <xdr:spPr>
        <a:xfrm>
          <a:off x="3422333" y="29147609"/>
          <a:ext cx="2540317" cy="713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①から③の一連の契約が対象であり、</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　 いずれかのみの契約の申請は不可</a:t>
          </a:r>
        </a:p>
      </xdr:txBody>
    </xdr:sp>
    <xdr:clientData/>
  </xdr:twoCellAnchor>
  <xdr:twoCellAnchor>
    <xdr:from>
      <xdr:col>10</xdr:col>
      <xdr:colOff>775607</xdr:colOff>
      <xdr:row>3</xdr:row>
      <xdr:rowOff>95250</xdr:rowOff>
    </xdr:from>
    <xdr:to>
      <xdr:col>11</xdr:col>
      <xdr:colOff>1196068</xdr:colOff>
      <xdr:row>5</xdr:row>
      <xdr:rowOff>153205</xdr:rowOff>
    </xdr:to>
    <xdr:sp macro="" textlink="">
      <xdr:nvSpPr>
        <xdr:cNvPr id="6" name="四角形: 角を丸くする 5">
          <a:extLst>
            <a:ext uri="{FF2B5EF4-FFF2-40B4-BE49-F238E27FC236}">
              <a16:creationId xmlns:a16="http://schemas.microsoft.com/office/drawing/2014/main" id="{C98560B8-CDE0-437B-A5A7-66CCAD7BB5C4}"/>
            </a:ext>
          </a:extLst>
        </xdr:cNvPr>
        <xdr:cNvSpPr/>
      </xdr:nvSpPr>
      <xdr:spPr>
        <a:xfrm>
          <a:off x="20146282" y="3048000"/>
          <a:ext cx="1687286" cy="41990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R7.7.1</a:t>
          </a:r>
          <a:r>
            <a:rPr kumimoji="1" lang="ja-JP" altLang="en-US" sz="1600">
              <a:solidFill>
                <a:schemeClr val="tx1"/>
              </a:solidFill>
            </a:rPr>
            <a:t>時点版</a:t>
          </a:r>
          <a:endParaRPr kumimoji="1" lang="en-US" altLang="ja-JP" sz="1600">
            <a:solidFill>
              <a:schemeClr val="tx1"/>
            </a:solidFill>
          </a:endParaRPr>
        </a:p>
      </xdr:txBody>
    </xdr:sp>
    <xdr:clientData/>
  </xdr:twoCellAnchor>
  <xdr:twoCellAnchor>
    <xdr:from>
      <xdr:col>7</xdr:col>
      <xdr:colOff>2297206</xdr:colOff>
      <xdr:row>32</xdr:row>
      <xdr:rowOff>67235</xdr:rowOff>
    </xdr:from>
    <xdr:to>
      <xdr:col>8</xdr:col>
      <xdr:colOff>268941</xdr:colOff>
      <xdr:row>32</xdr:row>
      <xdr:rowOff>67235</xdr:rowOff>
    </xdr:to>
    <xdr:cxnSp macro="">
      <xdr:nvCxnSpPr>
        <xdr:cNvPr id="7" name="直線コネクタ 6">
          <a:extLst>
            <a:ext uri="{FF2B5EF4-FFF2-40B4-BE49-F238E27FC236}">
              <a16:creationId xmlns:a16="http://schemas.microsoft.com/office/drawing/2014/main" id="{EA873BF4-6F60-4747-9BB0-34B062CA0DB3}"/>
            </a:ext>
          </a:extLst>
        </xdr:cNvPr>
        <xdr:cNvCxnSpPr/>
      </xdr:nvCxnSpPr>
      <xdr:spPr>
        <a:xfrm flipH="1">
          <a:off x="15600456" y="10779685"/>
          <a:ext cx="5847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2303930</xdr:colOff>
      <xdr:row>32</xdr:row>
      <xdr:rowOff>73958</xdr:rowOff>
    </xdr:from>
    <xdr:to>
      <xdr:col>7</xdr:col>
      <xdr:colOff>2308413</xdr:colOff>
      <xdr:row>32</xdr:row>
      <xdr:rowOff>324970</xdr:rowOff>
    </xdr:to>
    <xdr:cxnSp macro="">
      <xdr:nvCxnSpPr>
        <xdr:cNvPr id="8" name="直線コネクタ 7">
          <a:extLst>
            <a:ext uri="{FF2B5EF4-FFF2-40B4-BE49-F238E27FC236}">
              <a16:creationId xmlns:a16="http://schemas.microsoft.com/office/drawing/2014/main" id="{0096BEF2-B74F-444D-9E26-5FA4F408DAA9}"/>
            </a:ext>
          </a:extLst>
        </xdr:cNvPr>
        <xdr:cNvCxnSpPr/>
      </xdr:nvCxnSpPr>
      <xdr:spPr>
        <a:xfrm flipH="1" flipV="1">
          <a:off x="15610355" y="10789583"/>
          <a:ext cx="7658" cy="2510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5388429</xdr:colOff>
      <xdr:row>31</xdr:row>
      <xdr:rowOff>90449</xdr:rowOff>
    </xdr:from>
    <xdr:to>
      <xdr:col>5</xdr:col>
      <xdr:colOff>27214</xdr:colOff>
      <xdr:row>33</xdr:row>
      <xdr:rowOff>449036</xdr:rowOff>
    </xdr:to>
    <xdr:sp macro="" textlink="">
      <xdr:nvSpPr>
        <xdr:cNvPr id="9" name="テキスト ボックス 8">
          <a:extLst>
            <a:ext uri="{FF2B5EF4-FFF2-40B4-BE49-F238E27FC236}">
              <a16:creationId xmlns:a16="http://schemas.microsoft.com/office/drawing/2014/main" id="{38BBA5CF-3E3E-43F4-AA5B-5F2CC06213DA}"/>
            </a:ext>
          </a:extLst>
        </xdr:cNvPr>
        <xdr:cNvSpPr txBox="1"/>
      </xdr:nvSpPr>
      <xdr:spPr>
        <a:xfrm>
          <a:off x="6093279" y="10650499"/>
          <a:ext cx="3747860" cy="853887"/>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5665520</xdr:colOff>
      <xdr:row>63</xdr:row>
      <xdr:rowOff>4948</xdr:rowOff>
    </xdr:from>
    <xdr:to>
      <xdr:col>5</xdr:col>
      <xdr:colOff>304305</xdr:colOff>
      <xdr:row>65</xdr:row>
      <xdr:rowOff>336321</xdr:rowOff>
    </xdr:to>
    <xdr:sp macro="" textlink="">
      <xdr:nvSpPr>
        <xdr:cNvPr id="10" name="テキスト ボックス 9">
          <a:extLst>
            <a:ext uri="{FF2B5EF4-FFF2-40B4-BE49-F238E27FC236}">
              <a16:creationId xmlns:a16="http://schemas.microsoft.com/office/drawing/2014/main" id="{DD05223D-E4CD-44BB-B312-3DF3D18B71A8}"/>
            </a:ext>
          </a:extLst>
        </xdr:cNvPr>
        <xdr:cNvSpPr txBox="1"/>
      </xdr:nvSpPr>
      <xdr:spPr>
        <a:xfrm>
          <a:off x="6106845" y="20496398"/>
          <a:ext cx="4008210" cy="867948"/>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5388429</xdr:colOff>
      <xdr:row>80</xdr:row>
      <xdr:rowOff>108857</xdr:rowOff>
    </xdr:from>
    <xdr:to>
      <xdr:col>5</xdr:col>
      <xdr:colOff>27214</xdr:colOff>
      <xdr:row>82</xdr:row>
      <xdr:rowOff>440230</xdr:rowOff>
    </xdr:to>
    <xdr:sp macro="" textlink="">
      <xdr:nvSpPr>
        <xdr:cNvPr id="11" name="テキスト ボックス 10">
          <a:extLst>
            <a:ext uri="{FF2B5EF4-FFF2-40B4-BE49-F238E27FC236}">
              <a16:creationId xmlns:a16="http://schemas.microsoft.com/office/drawing/2014/main" id="{70A42926-D47F-4E6E-880C-46B4EE427E1A}"/>
            </a:ext>
          </a:extLst>
        </xdr:cNvPr>
        <xdr:cNvSpPr txBox="1"/>
      </xdr:nvSpPr>
      <xdr:spPr>
        <a:xfrm>
          <a:off x="6093279" y="27737707"/>
          <a:ext cx="3747860" cy="8774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3</xdr:col>
      <xdr:colOff>479453</xdr:colOff>
      <xdr:row>25</xdr:row>
      <xdr:rowOff>146504</xdr:rowOff>
    </xdr:from>
    <xdr:to>
      <xdr:col>4</xdr:col>
      <xdr:colOff>884466</xdr:colOff>
      <xdr:row>25</xdr:row>
      <xdr:rowOff>578678</xdr:rowOff>
    </xdr:to>
    <xdr:sp macro="" textlink="">
      <xdr:nvSpPr>
        <xdr:cNvPr id="12" name="矢印: 右 11">
          <a:extLst>
            <a:ext uri="{FF2B5EF4-FFF2-40B4-BE49-F238E27FC236}">
              <a16:creationId xmlns:a16="http://schemas.microsoft.com/office/drawing/2014/main" id="{3B1BEBCF-484F-4C41-BA03-DFFB1B460F00}"/>
            </a:ext>
          </a:extLst>
        </xdr:cNvPr>
        <xdr:cNvSpPr/>
      </xdr:nvSpPr>
      <xdr:spPr>
        <a:xfrm>
          <a:off x="6588153" y="8887279"/>
          <a:ext cx="1462288" cy="438524"/>
        </a:xfrm>
        <a:prstGeom prst="right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184149</xdr:colOff>
      <xdr:row>0</xdr:row>
      <xdr:rowOff>144897</xdr:rowOff>
    </xdr:from>
    <xdr:to>
      <xdr:col>2</xdr:col>
      <xdr:colOff>4048961</xdr:colOff>
      <xdr:row>0</xdr:row>
      <xdr:rowOff>2961409</xdr:rowOff>
    </xdr:to>
    <xdr:sp macro="" textlink="">
      <xdr:nvSpPr>
        <xdr:cNvPr id="15" name="テキスト ボックス 14">
          <a:extLst>
            <a:ext uri="{FF2B5EF4-FFF2-40B4-BE49-F238E27FC236}">
              <a16:creationId xmlns:a16="http://schemas.microsoft.com/office/drawing/2014/main" id="{4DB7584E-BA51-4439-BE44-86B4CB524C0E}"/>
            </a:ext>
          </a:extLst>
        </xdr:cNvPr>
        <xdr:cNvSpPr txBox="1"/>
      </xdr:nvSpPr>
      <xdr:spPr>
        <a:xfrm>
          <a:off x="184149" y="144897"/>
          <a:ext cx="4574857" cy="2816512"/>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a:t>
          </a:r>
          <a:endPar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万円の見守り機器を２</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インカムを</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50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台導入し、</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併せて</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環境４万円と</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１台２万円のタブレット</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万円のパソコンを</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台導入する場合</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84454</xdr:colOff>
      <xdr:row>19</xdr:row>
      <xdr:rowOff>170980</xdr:rowOff>
    </xdr:from>
    <xdr:to>
      <xdr:col>7</xdr:col>
      <xdr:colOff>317495</xdr:colOff>
      <xdr:row>22</xdr:row>
      <xdr:rowOff>47250</xdr:rowOff>
    </xdr:to>
    <xdr:grpSp>
      <xdr:nvGrpSpPr>
        <xdr:cNvPr id="2" name="グループ化 1">
          <a:extLst>
            <a:ext uri="{FF2B5EF4-FFF2-40B4-BE49-F238E27FC236}">
              <a16:creationId xmlns:a16="http://schemas.microsoft.com/office/drawing/2014/main" id="{C6BCA26E-D586-4807-AE49-1767344848CB}"/>
            </a:ext>
          </a:extLst>
        </xdr:cNvPr>
        <xdr:cNvGrpSpPr/>
      </xdr:nvGrpSpPr>
      <xdr:grpSpPr>
        <a:xfrm>
          <a:off x="6959236" y="6389444"/>
          <a:ext cx="3995870" cy="1036052"/>
          <a:chOff x="7131081" y="2674054"/>
          <a:chExt cx="3973666" cy="995643"/>
        </a:xfrm>
      </xdr:grpSpPr>
      <xdr:sp macro="" textlink="">
        <xdr:nvSpPr>
          <xdr:cNvPr id="3" name="テキスト ボックス 2">
            <a:extLst>
              <a:ext uri="{FF2B5EF4-FFF2-40B4-BE49-F238E27FC236}">
                <a16:creationId xmlns:a16="http://schemas.microsoft.com/office/drawing/2014/main" id="{FCAA1B72-0040-32F0-CADB-90FB2AD6A5FE}"/>
              </a:ext>
            </a:extLst>
          </xdr:cNvPr>
          <xdr:cNvSpPr txBox="1"/>
        </xdr:nvSpPr>
        <xdr:spPr>
          <a:xfrm>
            <a:off x="8310997" y="2674054"/>
            <a:ext cx="2793750" cy="99564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、タブレット端末の本体に付随して使用に必要なもの」として考えられるものを含めて計上してください。（キーボード、タッチペンなど）</a:t>
            </a:r>
          </a:p>
        </xdr:txBody>
      </xdr:sp>
      <xdr:cxnSp macro="">
        <xdr:nvCxnSpPr>
          <xdr:cNvPr id="4" name="直線矢印コネクタ 3">
            <a:extLst>
              <a:ext uri="{FF2B5EF4-FFF2-40B4-BE49-F238E27FC236}">
                <a16:creationId xmlns:a16="http://schemas.microsoft.com/office/drawing/2014/main" id="{5EC25F06-BC63-F3C8-0304-4AFC8DBEB380}"/>
              </a:ext>
            </a:extLst>
          </xdr:cNvPr>
          <xdr:cNvCxnSpPr/>
        </xdr:nvCxnSpPr>
        <xdr:spPr>
          <a:xfrm flipH="1" flipV="1">
            <a:off x="7131081" y="2685685"/>
            <a:ext cx="1190761" cy="866296"/>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5</xdr:col>
      <xdr:colOff>21497</xdr:colOff>
      <xdr:row>16</xdr:row>
      <xdr:rowOff>178434</xdr:rowOff>
    </xdr:from>
    <xdr:to>
      <xdr:col>6</xdr:col>
      <xdr:colOff>1498326</xdr:colOff>
      <xdr:row>19</xdr:row>
      <xdr:rowOff>123097</xdr:rowOff>
    </xdr:to>
    <xdr:grpSp>
      <xdr:nvGrpSpPr>
        <xdr:cNvPr id="5" name="グループ化 4">
          <a:extLst>
            <a:ext uri="{FF2B5EF4-FFF2-40B4-BE49-F238E27FC236}">
              <a16:creationId xmlns:a16="http://schemas.microsoft.com/office/drawing/2014/main" id="{954070CB-CD5E-4521-ADF7-D63704A4B34A}"/>
            </a:ext>
          </a:extLst>
        </xdr:cNvPr>
        <xdr:cNvGrpSpPr/>
      </xdr:nvGrpSpPr>
      <xdr:grpSpPr>
        <a:xfrm>
          <a:off x="6893104" y="5243466"/>
          <a:ext cx="2984047" cy="1101270"/>
          <a:chOff x="6833946" y="1744312"/>
          <a:chExt cx="2980261" cy="1098396"/>
        </a:xfrm>
      </xdr:grpSpPr>
      <xdr:sp macro="" textlink="">
        <xdr:nvSpPr>
          <xdr:cNvPr id="6" name="テキスト ボックス 5">
            <a:extLst>
              <a:ext uri="{FF2B5EF4-FFF2-40B4-BE49-F238E27FC236}">
                <a16:creationId xmlns:a16="http://schemas.microsoft.com/office/drawing/2014/main" id="{4177E417-9B51-6D05-C7D0-ACE29C52BE66}"/>
              </a:ext>
            </a:extLst>
          </xdr:cNvPr>
          <xdr:cNvSpPr txBox="1"/>
        </xdr:nvSpPr>
        <xdr:spPr>
          <a:xfrm>
            <a:off x="7778110" y="1744312"/>
            <a:ext cx="2036097" cy="100881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H</a:t>
            </a:r>
            <a:r>
              <a:rPr kumimoji="1" lang="ja-JP" altLang="en-US" sz="1100">
                <a:latin typeface="Meiryo UI" panose="020B0604030504040204" pitchFamily="50" charset="-128"/>
                <a:ea typeface="Meiryo UI" panose="020B0604030504040204" pitchFamily="50" charset="-128"/>
              </a:rPr>
              <a:t>列」に入力してください。</a:t>
            </a:r>
          </a:p>
        </xdr:txBody>
      </xdr:sp>
      <xdr:cxnSp macro="">
        <xdr:nvCxnSpPr>
          <xdr:cNvPr id="7" name="直線矢印コネクタ 6">
            <a:extLst>
              <a:ext uri="{FF2B5EF4-FFF2-40B4-BE49-F238E27FC236}">
                <a16:creationId xmlns:a16="http://schemas.microsoft.com/office/drawing/2014/main" id="{CCADD7C6-06C7-945A-A51E-500741EF0B96}"/>
              </a:ext>
            </a:extLst>
          </xdr:cNvPr>
          <xdr:cNvCxnSpPr/>
        </xdr:nvCxnSpPr>
        <xdr:spPr>
          <a:xfrm flipH="1">
            <a:off x="6833946" y="2148504"/>
            <a:ext cx="942265" cy="694204"/>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7</xdr:col>
      <xdr:colOff>550545</xdr:colOff>
      <xdr:row>35</xdr:row>
      <xdr:rowOff>276859</xdr:rowOff>
    </xdr:from>
    <xdr:to>
      <xdr:col>8</xdr:col>
      <xdr:colOff>1811655</xdr:colOff>
      <xdr:row>45</xdr:row>
      <xdr:rowOff>76197</xdr:rowOff>
    </xdr:to>
    <xdr:grpSp>
      <xdr:nvGrpSpPr>
        <xdr:cNvPr id="8" name="グループ化 7">
          <a:extLst>
            <a:ext uri="{FF2B5EF4-FFF2-40B4-BE49-F238E27FC236}">
              <a16:creationId xmlns:a16="http://schemas.microsoft.com/office/drawing/2014/main" id="{FF9DFCE3-78F4-4337-9621-34985909BECC}"/>
            </a:ext>
          </a:extLst>
        </xdr:cNvPr>
        <xdr:cNvGrpSpPr/>
      </xdr:nvGrpSpPr>
      <xdr:grpSpPr>
        <a:xfrm>
          <a:off x="11191331" y="11785327"/>
          <a:ext cx="2689860" cy="2115727"/>
          <a:chOff x="11210925" y="7471485"/>
          <a:chExt cx="2686050" cy="2109296"/>
        </a:xfrm>
      </xdr:grpSpPr>
      <xdr:cxnSp macro="">
        <xdr:nvCxnSpPr>
          <xdr:cNvPr id="9" name="直線矢印コネクタ 8">
            <a:extLst>
              <a:ext uri="{FF2B5EF4-FFF2-40B4-BE49-F238E27FC236}">
                <a16:creationId xmlns:a16="http://schemas.microsoft.com/office/drawing/2014/main" id="{EB89CF81-332B-44E5-99D6-F5FC339A0DCA}"/>
              </a:ext>
            </a:extLst>
          </xdr:cNvPr>
          <xdr:cNvCxnSpPr/>
        </xdr:nvCxnSpPr>
        <xdr:spPr>
          <a:xfrm flipV="1">
            <a:off x="12812015" y="7471485"/>
            <a:ext cx="236533" cy="125852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sp macro="" textlink="">
        <xdr:nvSpPr>
          <xdr:cNvPr id="10" name="テキスト ボックス 9">
            <a:extLst>
              <a:ext uri="{FF2B5EF4-FFF2-40B4-BE49-F238E27FC236}">
                <a16:creationId xmlns:a16="http://schemas.microsoft.com/office/drawing/2014/main" id="{8DB5566C-4FD2-EB05-3D43-E1CBA6058098}"/>
              </a:ext>
            </a:extLst>
          </xdr:cNvPr>
          <xdr:cNvSpPr txBox="1"/>
        </xdr:nvSpPr>
        <xdr:spPr>
          <a:xfrm>
            <a:off x="11210925" y="8715374"/>
            <a:ext cx="2686050" cy="86540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I</a:t>
            </a:r>
            <a:r>
              <a:rPr kumimoji="1" lang="ja-JP" altLang="en-US" sz="1100">
                <a:latin typeface="Meiryo UI" panose="020B0604030504040204" pitchFamily="50" charset="-128"/>
                <a:ea typeface="Meiryo UI" panose="020B0604030504040204" pitchFamily="50" charset="-128"/>
              </a:rPr>
              <a:t>列」</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入力してください。</a:t>
            </a:r>
          </a:p>
        </xdr:txBody>
      </xdr:sp>
    </xdr:grpSp>
    <xdr:clientData/>
  </xdr:twoCellAnchor>
  <xdr:twoCellAnchor>
    <xdr:from>
      <xdr:col>6</xdr:col>
      <xdr:colOff>1845187</xdr:colOff>
      <xdr:row>23</xdr:row>
      <xdr:rowOff>105682</xdr:rowOff>
    </xdr:from>
    <xdr:to>
      <xdr:col>8</xdr:col>
      <xdr:colOff>1621157</xdr:colOff>
      <xdr:row>28</xdr:row>
      <xdr:rowOff>171452</xdr:rowOff>
    </xdr:to>
    <xdr:grpSp>
      <xdr:nvGrpSpPr>
        <xdr:cNvPr id="11" name="グループ化 10">
          <a:extLst>
            <a:ext uri="{FF2B5EF4-FFF2-40B4-BE49-F238E27FC236}">
              <a16:creationId xmlns:a16="http://schemas.microsoft.com/office/drawing/2014/main" id="{22676F26-6B2A-4000-9A1F-1DFA1332FD8F}"/>
            </a:ext>
          </a:extLst>
        </xdr:cNvPr>
        <xdr:cNvGrpSpPr/>
      </xdr:nvGrpSpPr>
      <xdr:grpSpPr>
        <a:xfrm>
          <a:off x="10227187" y="7681686"/>
          <a:ext cx="3463506" cy="1320802"/>
          <a:chOff x="5393023" y="3345631"/>
          <a:chExt cx="2793750" cy="1272301"/>
        </a:xfrm>
      </xdr:grpSpPr>
      <xdr:sp macro="" textlink="">
        <xdr:nvSpPr>
          <xdr:cNvPr id="12" name="テキスト ボックス 11">
            <a:extLst>
              <a:ext uri="{FF2B5EF4-FFF2-40B4-BE49-F238E27FC236}">
                <a16:creationId xmlns:a16="http://schemas.microsoft.com/office/drawing/2014/main" id="{DFD90B25-2B59-5C6E-F585-EF4B75F087EF}"/>
              </a:ext>
            </a:extLst>
          </xdr:cNvPr>
          <xdr:cNvSpPr txBox="1"/>
        </xdr:nvSpPr>
        <xdr:spPr>
          <a:xfrm>
            <a:off x="5393023" y="3345631"/>
            <a:ext cx="2793750" cy="7490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400">
                <a:latin typeface="Meiryo UI" panose="020B0604030504040204" pitchFamily="50" charset="-128"/>
                <a:ea typeface="Meiryo UI" panose="020B0604030504040204" pitchFamily="50" charset="-128"/>
              </a:rPr>
              <a:t>PC</a:t>
            </a:r>
            <a:r>
              <a:rPr kumimoji="1" lang="ja-JP" altLang="en-US" sz="1400">
                <a:latin typeface="Meiryo UI" panose="020B0604030504040204" pitchFamily="50" charset="-128"/>
                <a:ea typeface="Meiryo UI" panose="020B0604030504040204" pitchFamily="50" charset="-128"/>
              </a:rPr>
              <a:t>、タブレット端末</a:t>
            </a:r>
            <a:r>
              <a:rPr kumimoji="1" lang="ja-JP" altLang="en-US" sz="1400">
                <a:solidFill>
                  <a:srgbClr val="FF0000"/>
                </a:solidFill>
                <a:latin typeface="Meiryo UI" panose="020B0604030504040204" pitchFamily="50" charset="-128"/>
                <a:ea typeface="Meiryo UI" panose="020B0604030504040204" pitchFamily="50" charset="-128"/>
              </a:rPr>
              <a:t>本体の</a:t>
            </a:r>
            <a:endParaRPr kumimoji="1" lang="en-US" altLang="ja-JP" sz="1400">
              <a:solidFill>
                <a:srgbClr val="FF0000"/>
              </a:solidFill>
              <a:latin typeface="Meiryo UI" panose="020B0604030504040204" pitchFamily="50" charset="-128"/>
              <a:ea typeface="Meiryo UI" panose="020B0604030504040204" pitchFamily="50" charset="-128"/>
            </a:endParaRPr>
          </a:p>
          <a:p>
            <a:pPr algn="l"/>
            <a:r>
              <a:rPr kumimoji="1" lang="en-US" altLang="ja-JP" sz="1400">
                <a:solidFill>
                  <a:srgbClr val="FF0000"/>
                </a:solidFill>
                <a:latin typeface="Meiryo UI" panose="020B0604030504040204" pitchFamily="50" charset="-128"/>
                <a:ea typeface="Meiryo UI" panose="020B0604030504040204" pitchFamily="50" charset="-128"/>
              </a:rPr>
              <a:t>1</a:t>
            </a:r>
            <a:r>
              <a:rPr kumimoji="1" lang="ja-JP" altLang="en-US" sz="1400">
                <a:solidFill>
                  <a:srgbClr val="FF0000"/>
                </a:solidFill>
                <a:latin typeface="Meiryo UI" panose="020B0604030504040204" pitchFamily="50" charset="-128"/>
                <a:ea typeface="Meiryo UI" panose="020B0604030504040204" pitchFamily="50" charset="-128"/>
              </a:rPr>
              <a:t>台あたりの単価のみ計上</a:t>
            </a:r>
          </a:p>
        </xdr:txBody>
      </xdr:sp>
      <xdr:cxnSp macro="">
        <xdr:nvCxnSpPr>
          <xdr:cNvPr id="13" name="直線矢印コネクタ 12">
            <a:extLst>
              <a:ext uri="{FF2B5EF4-FFF2-40B4-BE49-F238E27FC236}">
                <a16:creationId xmlns:a16="http://schemas.microsoft.com/office/drawing/2014/main" id="{0C2227F2-4540-7E87-FEC0-41F114C33712}"/>
              </a:ext>
            </a:extLst>
          </xdr:cNvPr>
          <xdr:cNvCxnSpPr/>
        </xdr:nvCxnSpPr>
        <xdr:spPr>
          <a:xfrm flipH="1">
            <a:off x="5451613" y="4011930"/>
            <a:ext cx="167981" cy="60600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oneCellAnchor>
    <xdr:from>
      <xdr:col>4</xdr:col>
      <xdr:colOff>590550</xdr:colOff>
      <xdr:row>15</xdr:row>
      <xdr:rowOff>209550</xdr:rowOff>
    </xdr:from>
    <xdr:ext cx="607859" cy="328423"/>
    <xdr:sp macro="" textlink="">
      <xdr:nvSpPr>
        <xdr:cNvPr id="14" name="テキスト ボックス 13">
          <a:extLst>
            <a:ext uri="{FF2B5EF4-FFF2-40B4-BE49-F238E27FC236}">
              <a16:creationId xmlns:a16="http://schemas.microsoft.com/office/drawing/2014/main" id="{A19A6616-4A3A-4C3D-AC92-5A9D5A989E07}"/>
            </a:ext>
          </a:extLst>
        </xdr:cNvPr>
        <xdr:cNvSpPr txBox="1"/>
      </xdr:nvSpPr>
      <xdr:spPr>
        <a:xfrm>
          <a:off x="5362575" y="3686175"/>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Meiryo UI" panose="020B0604030504040204" pitchFamily="50" charset="-128"/>
              <a:ea typeface="Meiryo UI" panose="020B0604030504040204" pitchFamily="50" charset="-128"/>
            </a:rPr>
            <a:t>（円）</a:t>
          </a:r>
        </a:p>
      </xdr:txBody>
    </xdr:sp>
    <xdr:clientData/>
  </xdr:oneCellAnchor>
  <xdr:twoCellAnchor>
    <xdr:from>
      <xdr:col>0</xdr:col>
      <xdr:colOff>68036</xdr:colOff>
      <xdr:row>0</xdr:row>
      <xdr:rowOff>149679</xdr:rowOff>
    </xdr:from>
    <xdr:to>
      <xdr:col>4</xdr:col>
      <xdr:colOff>639536</xdr:colOff>
      <xdr:row>9</xdr:row>
      <xdr:rowOff>1357540</xdr:rowOff>
    </xdr:to>
    <xdr:sp macro="" textlink="">
      <xdr:nvSpPr>
        <xdr:cNvPr id="17" name="テキスト ボックス 16">
          <a:extLst>
            <a:ext uri="{FF2B5EF4-FFF2-40B4-BE49-F238E27FC236}">
              <a16:creationId xmlns:a16="http://schemas.microsoft.com/office/drawing/2014/main" id="{15772290-CDE7-432A-91FC-E0AB570A0FD4}"/>
            </a:ext>
          </a:extLst>
        </xdr:cNvPr>
        <xdr:cNvSpPr txBox="1"/>
      </xdr:nvSpPr>
      <xdr:spPr>
        <a:xfrm>
          <a:off x="68036" y="149679"/>
          <a:ext cx="5334000" cy="2922361"/>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a:t>
          </a:r>
          <a:endParaRPr kumimoji="1" lang="en-US" altLang="ja-JP"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万円の見守り機器を２</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インカムを</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50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台導入し、</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併せて</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環境４万円と</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１台２万円のタブレット</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10</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万円のパソコンを</a:t>
          </a:r>
          <a:r>
            <a:rPr kumimoji="1" lang="en-US" altLang="ja-JP"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1</a:t>
          </a:r>
          <a:r>
            <a:rPr kumimoji="1" lang="ja-JP" altLang="en-US" sz="18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台導入する場合</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269474</xdr:colOff>
      <xdr:row>31</xdr:row>
      <xdr:rowOff>25309</xdr:rowOff>
    </xdr:from>
    <xdr:to>
      <xdr:col>9</xdr:col>
      <xdr:colOff>890178</xdr:colOff>
      <xdr:row>33</xdr:row>
      <xdr:rowOff>156882</xdr:rowOff>
    </xdr:to>
    <xdr:sp macro="" textlink="">
      <xdr:nvSpPr>
        <xdr:cNvPr id="2" name="テキスト ボックス 1">
          <a:extLst>
            <a:ext uri="{FF2B5EF4-FFF2-40B4-BE49-F238E27FC236}">
              <a16:creationId xmlns:a16="http://schemas.microsoft.com/office/drawing/2014/main" id="{6397D656-6C9A-4CB5-B277-BDDDD29D4BD7}"/>
            </a:ext>
          </a:extLst>
        </xdr:cNvPr>
        <xdr:cNvSpPr txBox="1"/>
      </xdr:nvSpPr>
      <xdr:spPr>
        <a:xfrm>
          <a:off x="16185749" y="10591709"/>
          <a:ext cx="2808279" cy="6268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別シートの「付帯経費、</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等計算表」で</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8</xdr:col>
      <xdr:colOff>806822</xdr:colOff>
      <xdr:row>63</xdr:row>
      <xdr:rowOff>123264</xdr:rowOff>
    </xdr:from>
    <xdr:to>
      <xdr:col>9</xdr:col>
      <xdr:colOff>1646464</xdr:colOff>
      <xdr:row>65</xdr:row>
      <xdr:rowOff>274431</xdr:rowOff>
    </xdr:to>
    <xdr:sp macro="" textlink="">
      <xdr:nvSpPr>
        <xdr:cNvPr id="3" name="テキスト ボックス 2">
          <a:extLst>
            <a:ext uri="{FF2B5EF4-FFF2-40B4-BE49-F238E27FC236}">
              <a16:creationId xmlns:a16="http://schemas.microsoft.com/office/drawing/2014/main" id="{232131B7-CF49-4D09-893F-DF4FF9065EB1}"/>
            </a:ext>
          </a:extLst>
        </xdr:cNvPr>
        <xdr:cNvSpPr txBox="1"/>
      </xdr:nvSpPr>
      <xdr:spPr>
        <a:xfrm>
          <a:off x="16726272" y="20614714"/>
          <a:ext cx="2649392" cy="694092"/>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latin typeface="Meiryo UI" panose="020B0604030504040204" pitchFamily="50" charset="-128"/>
              <a:ea typeface="Meiryo UI" panose="020B0604030504040204" pitchFamily="50" charset="-128"/>
            </a:rPr>
            <a:t>別シートの「</a:t>
          </a:r>
          <a:r>
            <a:rPr kumimoji="1" lang="ja-JP" altLang="ja-JP" sz="1100">
              <a:solidFill>
                <a:schemeClr val="dk1"/>
              </a:solidFill>
              <a:effectLst/>
              <a:latin typeface="+mn-lt"/>
              <a:ea typeface="+mn-ea"/>
              <a:cs typeface="+mn-cs"/>
            </a:rPr>
            <a:t>付帯経費、</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等計算表</a:t>
          </a:r>
          <a:r>
            <a:rPr kumimoji="1" lang="ja-JP" altLang="en-US" sz="1100">
              <a:latin typeface="Meiryo UI" panose="020B0604030504040204" pitchFamily="50" charset="-128"/>
              <a:ea typeface="Meiryo UI" panose="020B0604030504040204" pitchFamily="50" charset="-128"/>
            </a:rPr>
            <a:t>」で</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2</xdr:col>
      <xdr:colOff>2537787</xdr:colOff>
      <xdr:row>84</xdr:row>
      <xdr:rowOff>68898</xdr:rowOff>
    </xdr:from>
    <xdr:to>
      <xdr:col>2</xdr:col>
      <xdr:colOff>2651134</xdr:colOff>
      <xdr:row>86</xdr:row>
      <xdr:rowOff>258921</xdr:rowOff>
    </xdr:to>
    <xdr:sp macro="" textlink="">
      <xdr:nvSpPr>
        <xdr:cNvPr id="4" name="右中かっこ 3">
          <a:extLst>
            <a:ext uri="{FF2B5EF4-FFF2-40B4-BE49-F238E27FC236}">
              <a16:creationId xmlns:a16="http://schemas.microsoft.com/office/drawing/2014/main" id="{A8674EEA-76A2-4955-99B0-4245B1CC1AD5}"/>
            </a:ext>
          </a:extLst>
        </xdr:cNvPr>
        <xdr:cNvSpPr/>
      </xdr:nvSpPr>
      <xdr:spPr>
        <a:xfrm>
          <a:off x="3245812" y="29097923"/>
          <a:ext cx="113347" cy="818673"/>
        </a:xfrm>
        <a:prstGeom prst="righ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2714308</xdr:colOff>
      <xdr:row>84</xdr:row>
      <xdr:rowOff>115409</xdr:rowOff>
    </xdr:from>
    <xdr:to>
      <xdr:col>2</xdr:col>
      <xdr:colOff>5257800</xdr:colOff>
      <xdr:row>86</xdr:row>
      <xdr:rowOff>203200</xdr:rowOff>
    </xdr:to>
    <xdr:sp macro="" textlink="">
      <xdr:nvSpPr>
        <xdr:cNvPr id="5" name="テキスト ボックス 4">
          <a:extLst>
            <a:ext uri="{FF2B5EF4-FFF2-40B4-BE49-F238E27FC236}">
              <a16:creationId xmlns:a16="http://schemas.microsoft.com/office/drawing/2014/main" id="{F4B4C740-71E4-442D-BD5E-8EFD8EBD3711}"/>
            </a:ext>
          </a:extLst>
        </xdr:cNvPr>
        <xdr:cNvSpPr txBox="1"/>
      </xdr:nvSpPr>
      <xdr:spPr>
        <a:xfrm>
          <a:off x="3422333" y="29147609"/>
          <a:ext cx="2540317" cy="713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①から③の一連の契約が対象であり、</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　 いずれかのみの契約の申請は不可</a:t>
          </a:r>
        </a:p>
      </xdr:txBody>
    </xdr:sp>
    <xdr:clientData/>
  </xdr:twoCellAnchor>
  <xdr:twoCellAnchor>
    <xdr:from>
      <xdr:col>10</xdr:col>
      <xdr:colOff>775607</xdr:colOff>
      <xdr:row>3</xdr:row>
      <xdr:rowOff>95250</xdr:rowOff>
    </xdr:from>
    <xdr:to>
      <xdr:col>11</xdr:col>
      <xdr:colOff>1196068</xdr:colOff>
      <xdr:row>5</xdr:row>
      <xdr:rowOff>153205</xdr:rowOff>
    </xdr:to>
    <xdr:sp macro="" textlink="">
      <xdr:nvSpPr>
        <xdr:cNvPr id="6" name="四角形: 角を丸くする 5">
          <a:extLst>
            <a:ext uri="{FF2B5EF4-FFF2-40B4-BE49-F238E27FC236}">
              <a16:creationId xmlns:a16="http://schemas.microsoft.com/office/drawing/2014/main" id="{ACFB3FAD-D0EA-4ECA-83C2-3C8B24C91694}"/>
            </a:ext>
          </a:extLst>
        </xdr:cNvPr>
        <xdr:cNvSpPr/>
      </xdr:nvSpPr>
      <xdr:spPr>
        <a:xfrm>
          <a:off x="20146282" y="3048000"/>
          <a:ext cx="1687286" cy="41990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R7.7.1</a:t>
          </a:r>
          <a:r>
            <a:rPr kumimoji="1" lang="ja-JP" altLang="en-US" sz="1600">
              <a:solidFill>
                <a:schemeClr val="tx1"/>
              </a:solidFill>
            </a:rPr>
            <a:t>時点版</a:t>
          </a:r>
          <a:endParaRPr kumimoji="1" lang="en-US" altLang="ja-JP" sz="1600">
            <a:solidFill>
              <a:schemeClr val="tx1"/>
            </a:solidFill>
          </a:endParaRPr>
        </a:p>
      </xdr:txBody>
    </xdr:sp>
    <xdr:clientData/>
  </xdr:twoCellAnchor>
  <xdr:twoCellAnchor>
    <xdr:from>
      <xdr:col>7</xdr:col>
      <xdr:colOff>2297206</xdr:colOff>
      <xdr:row>32</xdr:row>
      <xdr:rowOff>67235</xdr:rowOff>
    </xdr:from>
    <xdr:to>
      <xdr:col>8</xdr:col>
      <xdr:colOff>268941</xdr:colOff>
      <xdr:row>32</xdr:row>
      <xdr:rowOff>67235</xdr:rowOff>
    </xdr:to>
    <xdr:cxnSp macro="">
      <xdr:nvCxnSpPr>
        <xdr:cNvPr id="7" name="直線コネクタ 6">
          <a:extLst>
            <a:ext uri="{FF2B5EF4-FFF2-40B4-BE49-F238E27FC236}">
              <a16:creationId xmlns:a16="http://schemas.microsoft.com/office/drawing/2014/main" id="{D4D2D9CB-0ABB-4D4C-9DCF-9D7D677F1198}"/>
            </a:ext>
          </a:extLst>
        </xdr:cNvPr>
        <xdr:cNvCxnSpPr/>
      </xdr:nvCxnSpPr>
      <xdr:spPr>
        <a:xfrm flipH="1">
          <a:off x="15600456" y="10779685"/>
          <a:ext cx="5847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2303930</xdr:colOff>
      <xdr:row>32</xdr:row>
      <xdr:rowOff>73958</xdr:rowOff>
    </xdr:from>
    <xdr:to>
      <xdr:col>7</xdr:col>
      <xdr:colOff>2308413</xdr:colOff>
      <xdr:row>32</xdr:row>
      <xdr:rowOff>324970</xdr:rowOff>
    </xdr:to>
    <xdr:cxnSp macro="">
      <xdr:nvCxnSpPr>
        <xdr:cNvPr id="8" name="直線コネクタ 7">
          <a:extLst>
            <a:ext uri="{FF2B5EF4-FFF2-40B4-BE49-F238E27FC236}">
              <a16:creationId xmlns:a16="http://schemas.microsoft.com/office/drawing/2014/main" id="{A69968F5-40AE-4798-9B4E-F35022BA4E5C}"/>
            </a:ext>
          </a:extLst>
        </xdr:cNvPr>
        <xdr:cNvCxnSpPr/>
      </xdr:nvCxnSpPr>
      <xdr:spPr>
        <a:xfrm flipH="1" flipV="1">
          <a:off x="15610355" y="10789583"/>
          <a:ext cx="7658" cy="2510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5388429</xdr:colOff>
      <xdr:row>31</xdr:row>
      <xdr:rowOff>90449</xdr:rowOff>
    </xdr:from>
    <xdr:to>
      <xdr:col>5</xdr:col>
      <xdr:colOff>27214</xdr:colOff>
      <xdr:row>33</xdr:row>
      <xdr:rowOff>449036</xdr:rowOff>
    </xdr:to>
    <xdr:sp macro="" textlink="">
      <xdr:nvSpPr>
        <xdr:cNvPr id="9" name="テキスト ボックス 8">
          <a:extLst>
            <a:ext uri="{FF2B5EF4-FFF2-40B4-BE49-F238E27FC236}">
              <a16:creationId xmlns:a16="http://schemas.microsoft.com/office/drawing/2014/main" id="{2C05DFD7-8DD6-46FB-95B1-E2176B995CFC}"/>
            </a:ext>
          </a:extLst>
        </xdr:cNvPr>
        <xdr:cNvSpPr txBox="1"/>
      </xdr:nvSpPr>
      <xdr:spPr>
        <a:xfrm>
          <a:off x="6093279" y="10650499"/>
          <a:ext cx="3747860" cy="853887"/>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5665520</xdr:colOff>
      <xdr:row>63</xdr:row>
      <xdr:rowOff>4948</xdr:rowOff>
    </xdr:from>
    <xdr:to>
      <xdr:col>5</xdr:col>
      <xdr:colOff>304305</xdr:colOff>
      <xdr:row>65</xdr:row>
      <xdr:rowOff>336321</xdr:rowOff>
    </xdr:to>
    <xdr:sp macro="" textlink="">
      <xdr:nvSpPr>
        <xdr:cNvPr id="10" name="テキスト ボックス 9">
          <a:extLst>
            <a:ext uri="{FF2B5EF4-FFF2-40B4-BE49-F238E27FC236}">
              <a16:creationId xmlns:a16="http://schemas.microsoft.com/office/drawing/2014/main" id="{0B71B4B9-6186-47B1-A8D7-799AB327C340}"/>
            </a:ext>
          </a:extLst>
        </xdr:cNvPr>
        <xdr:cNvSpPr txBox="1"/>
      </xdr:nvSpPr>
      <xdr:spPr>
        <a:xfrm>
          <a:off x="6106845" y="20496398"/>
          <a:ext cx="4008210" cy="867948"/>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5388429</xdr:colOff>
      <xdr:row>80</xdr:row>
      <xdr:rowOff>108857</xdr:rowOff>
    </xdr:from>
    <xdr:to>
      <xdr:col>5</xdr:col>
      <xdr:colOff>27214</xdr:colOff>
      <xdr:row>82</xdr:row>
      <xdr:rowOff>440230</xdr:rowOff>
    </xdr:to>
    <xdr:sp macro="" textlink="">
      <xdr:nvSpPr>
        <xdr:cNvPr id="11" name="テキスト ボックス 10">
          <a:extLst>
            <a:ext uri="{FF2B5EF4-FFF2-40B4-BE49-F238E27FC236}">
              <a16:creationId xmlns:a16="http://schemas.microsoft.com/office/drawing/2014/main" id="{C1BF663D-976A-48B7-AD0C-48A92286E4C8}"/>
            </a:ext>
          </a:extLst>
        </xdr:cNvPr>
        <xdr:cNvSpPr txBox="1"/>
      </xdr:nvSpPr>
      <xdr:spPr>
        <a:xfrm>
          <a:off x="6093279" y="27737707"/>
          <a:ext cx="3747860" cy="8774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3</xdr:col>
      <xdr:colOff>479453</xdr:colOff>
      <xdr:row>25</xdr:row>
      <xdr:rowOff>146504</xdr:rowOff>
    </xdr:from>
    <xdr:to>
      <xdr:col>4</xdr:col>
      <xdr:colOff>884466</xdr:colOff>
      <xdr:row>25</xdr:row>
      <xdr:rowOff>578678</xdr:rowOff>
    </xdr:to>
    <xdr:sp macro="" textlink="">
      <xdr:nvSpPr>
        <xdr:cNvPr id="12" name="矢印: 右 11">
          <a:extLst>
            <a:ext uri="{FF2B5EF4-FFF2-40B4-BE49-F238E27FC236}">
              <a16:creationId xmlns:a16="http://schemas.microsoft.com/office/drawing/2014/main" id="{63BAF71E-4D3D-4DEC-88EA-E0D22105E137}"/>
            </a:ext>
          </a:extLst>
        </xdr:cNvPr>
        <xdr:cNvSpPr/>
      </xdr:nvSpPr>
      <xdr:spPr>
        <a:xfrm>
          <a:off x="6588153" y="8887279"/>
          <a:ext cx="1462288" cy="438524"/>
        </a:xfrm>
        <a:prstGeom prst="right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196851</xdr:colOff>
      <xdr:row>0</xdr:row>
      <xdr:rowOff>86592</xdr:rowOff>
    </xdr:from>
    <xdr:to>
      <xdr:col>2</xdr:col>
      <xdr:colOff>4982732</xdr:colOff>
      <xdr:row>0</xdr:row>
      <xdr:rowOff>2961409</xdr:rowOff>
    </xdr:to>
    <xdr:sp macro="" textlink="">
      <xdr:nvSpPr>
        <xdr:cNvPr id="14" name="テキスト ボックス 13">
          <a:extLst>
            <a:ext uri="{FF2B5EF4-FFF2-40B4-BE49-F238E27FC236}">
              <a16:creationId xmlns:a16="http://schemas.microsoft.com/office/drawing/2014/main" id="{AC40709C-6BFB-4EDB-883A-92309B4CFB20}"/>
            </a:ext>
          </a:extLst>
        </xdr:cNvPr>
        <xdr:cNvSpPr txBox="1"/>
      </xdr:nvSpPr>
      <xdr:spPr>
        <a:xfrm>
          <a:off x="196851" y="86592"/>
          <a:ext cx="5495926" cy="2874817"/>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250</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万円の介護ソフトを導入し、</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併せて</a:t>
          </a: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環境４万円と</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１台２万円のタブレット</a:t>
          </a: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10</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台、</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万円のパソコンを</a:t>
          </a: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1</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台導入する場合</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（対象の職員数が</a:t>
          </a: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21</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名以上</a:t>
          </a: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30</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名以下の場合）</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87629</xdr:colOff>
      <xdr:row>19</xdr:row>
      <xdr:rowOff>170980</xdr:rowOff>
    </xdr:from>
    <xdr:to>
      <xdr:col>7</xdr:col>
      <xdr:colOff>314320</xdr:colOff>
      <xdr:row>22</xdr:row>
      <xdr:rowOff>50425</xdr:rowOff>
    </xdr:to>
    <xdr:grpSp>
      <xdr:nvGrpSpPr>
        <xdr:cNvPr id="2" name="グループ化 1">
          <a:extLst>
            <a:ext uri="{FF2B5EF4-FFF2-40B4-BE49-F238E27FC236}">
              <a16:creationId xmlns:a16="http://schemas.microsoft.com/office/drawing/2014/main" id="{800B3F8D-FEAE-478F-9029-F76154617A2C}"/>
            </a:ext>
          </a:extLst>
        </xdr:cNvPr>
        <xdr:cNvGrpSpPr/>
      </xdr:nvGrpSpPr>
      <xdr:grpSpPr>
        <a:xfrm>
          <a:off x="6956061" y="6035659"/>
          <a:ext cx="4002220" cy="1032877"/>
          <a:chOff x="7131081" y="2674054"/>
          <a:chExt cx="3973666" cy="995643"/>
        </a:xfrm>
      </xdr:grpSpPr>
      <xdr:sp macro="" textlink="">
        <xdr:nvSpPr>
          <xdr:cNvPr id="3" name="テキスト ボックス 2">
            <a:extLst>
              <a:ext uri="{FF2B5EF4-FFF2-40B4-BE49-F238E27FC236}">
                <a16:creationId xmlns:a16="http://schemas.microsoft.com/office/drawing/2014/main" id="{F55AD5E6-ED97-4949-72FD-86B556D9294C}"/>
              </a:ext>
            </a:extLst>
          </xdr:cNvPr>
          <xdr:cNvSpPr txBox="1"/>
        </xdr:nvSpPr>
        <xdr:spPr>
          <a:xfrm>
            <a:off x="8310997" y="2674054"/>
            <a:ext cx="2793750" cy="99564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、タブレット端末の本体に付随して使用に必要なもの」として考えられるものを含めて計上してください。（キーボード、タッチペンなど）</a:t>
            </a:r>
          </a:p>
        </xdr:txBody>
      </xdr:sp>
      <xdr:cxnSp macro="">
        <xdr:nvCxnSpPr>
          <xdr:cNvPr id="4" name="直線矢印コネクタ 3">
            <a:extLst>
              <a:ext uri="{FF2B5EF4-FFF2-40B4-BE49-F238E27FC236}">
                <a16:creationId xmlns:a16="http://schemas.microsoft.com/office/drawing/2014/main" id="{37011614-41A3-6EFC-54E5-517A91B0A7F9}"/>
              </a:ext>
            </a:extLst>
          </xdr:cNvPr>
          <xdr:cNvCxnSpPr/>
        </xdr:nvCxnSpPr>
        <xdr:spPr>
          <a:xfrm flipH="1" flipV="1">
            <a:off x="7131081" y="2685685"/>
            <a:ext cx="1190761" cy="866296"/>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5</xdr:col>
      <xdr:colOff>21497</xdr:colOff>
      <xdr:row>16</xdr:row>
      <xdr:rowOff>181609</xdr:rowOff>
    </xdr:from>
    <xdr:to>
      <xdr:col>6</xdr:col>
      <xdr:colOff>1495151</xdr:colOff>
      <xdr:row>19</xdr:row>
      <xdr:rowOff>126272</xdr:rowOff>
    </xdr:to>
    <xdr:grpSp>
      <xdr:nvGrpSpPr>
        <xdr:cNvPr id="5" name="グループ化 4">
          <a:extLst>
            <a:ext uri="{FF2B5EF4-FFF2-40B4-BE49-F238E27FC236}">
              <a16:creationId xmlns:a16="http://schemas.microsoft.com/office/drawing/2014/main" id="{365BC449-C9F2-4BA2-A6F3-7107F5EB1A03}"/>
            </a:ext>
          </a:extLst>
        </xdr:cNvPr>
        <xdr:cNvGrpSpPr/>
      </xdr:nvGrpSpPr>
      <xdr:grpSpPr>
        <a:xfrm>
          <a:off x="6893104" y="4886505"/>
          <a:ext cx="2987222" cy="1101271"/>
          <a:chOff x="6833946" y="1744312"/>
          <a:chExt cx="2980261" cy="1098396"/>
        </a:xfrm>
      </xdr:grpSpPr>
      <xdr:sp macro="" textlink="">
        <xdr:nvSpPr>
          <xdr:cNvPr id="6" name="テキスト ボックス 5">
            <a:extLst>
              <a:ext uri="{FF2B5EF4-FFF2-40B4-BE49-F238E27FC236}">
                <a16:creationId xmlns:a16="http://schemas.microsoft.com/office/drawing/2014/main" id="{2F4E49B8-82C8-7C34-241A-89BB00C4DD94}"/>
              </a:ext>
            </a:extLst>
          </xdr:cNvPr>
          <xdr:cNvSpPr txBox="1"/>
        </xdr:nvSpPr>
        <xdr:spPr>
          <a:xfrm>
            <a:off x="7778110" y="1744312"/>
            <a:ext cx="2036097" cy="100881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H</a:t>
            </a:r>
            <a:r>
              <a:rPr kumimoji="1" lang="ja-JP" altLang="en-US" sz="1100">
                <a:latin typeface="Meiryo UI" panose="020B0604030504040204" pitchFamily="50" charset="-128"/>
                <a:ea typeface="Meiryo UI" panose="020B0604030504040204" pitchFamily="50" charset="-128"/>
              </a:rPr>
              <a:t>列」に入力してください。</a:t>
            </a:r>
          </a:p>
        </xdr:txBody>
      </xdr:sp>
      <xdr:cxnSp macro="">
        <xdr:nvCxnSpPr>
          <xdr:cNvPr id="7" name="直線矢印コネクタ 6">
            <a:extLst>
              <a:ext uri="{FF2B5EF4-FFF2-40B4-BE49-F238E27FC236}">
                <a16:creationId xmlns:a16="http://schemas.microsoft.com/office/drawing/2014/main" id="{FC2C75CE-0755-9832-E278-69F0F08017F9}"/>
              </a:ext>
            </a:extLst>
          </xdr:cNvPr>
          <xdr:cNvCxnSpPr/>
        </xdr:nvCxnSpPr>
        <xdr:spPr>
          <a:xfrm flipH="1">
            <a:off x="6833946" y="2148504"/>
            <a:ext cx="942265" cy="694204"/>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twoCellAnchor>
    <xdr:from>
      <xdr:col>7</xdr:col>
      <xdr:colOff>550545</xdr:colOff>
      <xdr:row>35</xdr:row>
      <xdr:rowOff>273684</xdr:rowOff>
    </xdr:from>
    <xdr:to>
      <xdr:col>8</xdr:col>
      <xdr:colOff>1811655</xdr:colOff>
      <xdr:row>45</xdr:row>
      <xdr:rowOff>76197</xdr:rowOff>
    </xdr:to>
    <xdr:grpSp>
      <xdr:nvGrpSpPr>
        <xdr:cNvPr id="8" name="グループ化 7">
          <a:extLst>
            <a:ext uri="{FF2B5EF4-FFF2-40B4-BE49-F238E27FC236}">
              <a16:creationId xmlns:a16="http://schemas.microsoft.com/office/drawing/2014/main" id="{9E53D6DD-25BB-4AC5-B99A-066D64B6EC44}"/>
            </a:ext>
          </a:extLst>
        </xdr:cNvPr>
        <xdr:cNvGrpSpPr/>
      </xdr:nvGrpSpPr>
      <xdr:grpSpPr>
        <a:xfrm>
          <a:off x="11191331" y="11434716"/>
          <a:ext cx="2689860" cy="2112552"/>
          <a:chOff x="11210925" y="7471485"/>
          <a:chExt cx="2686050" cy="2109296"/>
        </a:xfrm>
      </xdr:grpSpPr>
      <xdr:cxnSp macro="">
        <xdr:nvCxnSpPr>
          <xdr:cNvPr id="9" name="直線矢印コネクタ 8">
            <a:extLst>
              <a:ext uri="{FF2B5EF4-FFF2-40B4-BE49-F238E27FC236}">
                <a16:creationId xmlns:a16="http://schemas.microsoft.com/office/drawing/2014/main" id="{AAAF2D5F-9224-B460-C90A-E006CE240697}"/>
              </a:ext>
            </a:extLst>
          </xdr:cNvPr>
          <xdr:cNvCxnSpPr/>
        </xdr:nvCxnSpPr>
        <xdr:spPr>
          <a:xfrm flipV="1">
            <a:off x="12812015" y="7471485"/>
            <a:ext cx="236533" cy="125852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sp macro="" textlink="">
        <xdr:nvSpPr>
          <xdr:cNvPr id="10" name="テキスト ボックス 9">
            <a:extLst>
              <a:ext uri="{FF2B5EF4-FFF2-40B4-BE49-F238E27FC236}">
                <a16:creationId xmlns:a16="http://schemas.microsoft.com/office/drawing/2014/main" id="{8D33C8DD-41BB-3AD8-FC1C-E7ED9929D886}"/>
              </a:ext>
            </a:extLst>
          </xdr:cNvPr>
          <xdr:cNvSpPr txBox="1"/>
        </xdr:nvSpPr>
        <xdr:spPr>
          <a:xfrm>
            <a:off x="11210925" y="8715374"/>
            <a:ext cx="2686050" cy="86540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付帯するテクノロジー毎に、</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「★積算様式」のシート「</a:t>
            </a:r>
            <a:r>
              <a:rPr kumimoji="1" lang="en-US" altLang="ja-JP" sz="1100">
                <a:latin typeface="Meiryo UI" panose="020B0604030504040204" pitchFamily="50" charset="-128"/>
                <a:ea typeface="Meiryo UI" panose="020B0604030504040204" pitchFamily="50" charset="-128"/>
              </a:rPr>
              <a:t>I</a:t>
            </a:r>
            <a:r>
              <a:rPr kumimoji="1" lang="ja-JP" altLang="en-US" sz="1100">
                <a:latin typeface="Meiryo UI" panose="020B0604030504040204" pitchFamily="50" charset="-128"/>
                <a:ea typeface="Meiryo UI" panose="020B0604030504040204" pitchFamily="50" charset="-128"/>
              </a:rPr>
              <a:t>列」</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入力してください。</a:t>
            </a:r>
          </a:p>
        </xdr:txBody>
      </xdr:sp>
    </xdr:grpSp>
    <xdr:clientData/>
  </xdr:twoCellAnchor>
  <xdr:twoCellAnchor>
    <xdr:from>
      <xdr:col>6</xdr:col>
      <xdr:colOff>1845187</xdr:colOff>
      <xdr:row>23</xdr:row>
      <xdr:rowOff>102507</xdr:rowOff>
    </xdr:from>
    <xdr:to>
      <xdr:col>8</xdr:col>
      <xdr:colOff>1621157</xdr:colOff>
      <xdr:row>28</xdr:row>
      <xdr:rowOff>171452</xdr:rowOff>
    </xdr:to>
    <xdr:grpSp>
      <xdr:nvGrpSpPr>
        <xdr:cNvPr id="11" name="グループ化 10">
          <a:extLst>
            <a:ext uri="{FF2B5EF4-FFF2-40B4-BE49-F238E27FC236}">
              <a16:creationId xmlns:a16="http://schemas.microsoft.com/office/drawing/2014/main" id="{84915EE0-BB35-4295-B270-5EDBD950B6EF}"/>
            </a:ext>
          </a:extLst>
        </xdr:cNvPr>
        <xdr:cNvGrpSpPr/>
      </xdr:nvGrpSpPr>
      <xdr:grpSpPr>
        <a:xfrm>
          <a:off x="10227187" y="7331075"/>
          <a:ext cx="3463506" cy="1317627"/>
          <a:chOff x="5393023" y="3345631"/>
          <a:chExt cx="2793750" cy="1272301"/>
        </a:xfrm>
      </xdr:grpSpPr>
      <xdr:sp macro="" textlink="">
        <xdr:nvSpPr>
          <xdr:cNvPr id="12" name="テキスト ボックス 11">
            <a:extLst>
              <a:ext uri="{FF2B5EF4-FFF2-40B4-BE49-F238E27FC236}">
                <a16:creationId xmlns:a16="http://schemas.microsoft.com/office/drawing/2014/main" id="{25AA98DB-DB71-7B81-A361-00A7E4D806CE}"/>
              </a:ext>
            </a:extLst>
          </xdr:cNvPr>
          <xdr:cNvSpPr txBox="1"/>
        </xdr:nvSpPr>
        <xdr:spPr>
          <a:xfrm>
            <a:off x="5393023" y="3345631"/>
            <a:ext cx="2793750" cy="7490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1400">
                <a:latin typeface="Meiryo UI" panose="020B0604030504040204" pitchFamily="50" charset="-128"/>
                <a:ea typeface="Meiryo UI" panose="020B0604030504040204" pitchFamily="50" charset="-128"/>
              </a:rPr>
              <a:t>PC</a:t>
            </a:r>
            <a:r>
              <a:rPr kumimoji="1" lang="ja-JP" altLang="en-US" sz="1400">
                <a:latin typeface="Meiryo UI" panose="020B0604030504040204" pitchFamily="50" charset="-128"/>
                <a:ea typeface="Meiryo UI" panose="020B0604030504040204" pitchFamily="50" charset="-128"/>
              </a:rPr>
              <a:t>、タブレット端末</a:t>
            </a:r>
            <a:r>
              <a:rPr kumimoji="1" lang="ja-JP" altLang="en-US" sz="1400">
                <a:solidFill>
                  <a:srgbClr val="FF0000"/>
                </a:solidFill>
                <a:latin typeface="Meiryo UI" panose="020B0604030504040204" pitchFamily="50" charset="-128"/>
                <a:ea typeface="Meiryo UI" panose="020B0604030504040204" pitchFamily="50" charset="-128"/>
              </a:rPr>
              <a:t>本体の</a:t>
            </a:r>
            <a:endParaRPr kumimoji="1" lang="en-US" altLang="ja-JP" sz="1400">
              <a:solidFill>
                <a:srgbClr val="FF0000"/>
              </a:solidFill>
              <a:latin typeface="Meiryo UI" panose="020B0604030504040204" pitchFamily="50" charset="-128"/>
              <a:ea typeface="Meiryo UI" panose="020B0604030504040204" pitchFamily="50" charset="-128"/>
            </a:endParaRPr>
          </a:p>
          <a:p>
            <a:pPr algn="l"/>
            <a:r>
              <a:rPr kumimoji="1" lang="en-US" altLang="ja-JP" sz="1400">
                <a:solidFill>
                  <a:srgbClr val="FF0000"/>
                </a:solidFill>
                <a:latin typeface="Meiryo UI" panose="020B0604030504040204" pitchFamily="50" charset="-128"/>
                <a:ea typeface="Meiryo UI" panose="020B0604030504040204" pitchFamily="50" charset="-128"/>
              </a:rPr>
              <a:t>1</a:t>
            </a:r>
            <a:r>
              <a:rPr kumimoji="1" lang="ja-JP" altLang="en-US" sz="1400">
                <a:solidFill>
                  <a:srgbClr val="FF0000"/>
                </a:solidFill>
                <a:latin typeface="Meiryo UI" panose="020B0604030504040204" pitchFamily="50" charset="-128"/>
                <a:ea typeface="Meiryo UI" panose="020B0604030504040204" pitchFamily="50" charset="-128"/>
              </a:rPr>
              <a:t>台あたりの単価のみ計上</a:t>
            </a:r>
          </a:p>
        </xdr:txBody>
      </xdr:sp>
      <xdr:cxnSp macro="">
        <xdr:nvCxnSpPr>
          <xdr:cNvPr id="13" name="直線矢印コネクタ 12">
            <a:extLst>
              <a:ext uri="{FF2B5EF4-FFF2-40B4-BE49-F238E27FC236}">
                <a16:creationId xmlns:a16="http://schemas.microsoft.com/office/drawing/2014/main" id="{AFA25D1A-FFC4-1F3D-15D2-B059ED859514}"/>
              </a:ext>
            </a:extLst>
          </xdr:cNvPr>
          <xdr:cNvCxnSpPr/>
        </xdr:nvCxnSpPr>
        <xdr:spPr>
          <a:xfrm flipH="1">
            <a:off x="5451613" y="4011930"/>
            <a:ext cx="167981" cy="606002"/>
          </a:xfrm>
          <a:prstGeom prst="straightConnector1">
            <a:avLst/>
          </a:prstGeom>
          <a:ln w="53975">
            <a:tailEnd type="triangle"/>
          </a:ln>
        </xdr:spPr>
        <xdr:style>
          <a:lnRef idx="3">
            <a:schemeClr val="dk1"/>
          </a:lnRef>
          <a:fillRef idx="0">
            <a:schemeClr val="dk1"/>
          </a:fillRef>
          <a:effectRef idx="2">
            <a:schemeClr val="dk1"/>
          </a:effectRef>
          <a:fontRef idx="minor">
            <a:schemeClr val="tx1"/>
          </a:fontRef>
        </xdr:style>
      </xdr:cxnSp>
    </xdr:grpSp>
    <xdr:clientData/>
  </xdr:twoCellAnchor>
  <xdr:oneCellAnchor>
    <xdr:from>
      <xdr:col>4</xdr:col>
      <xdr:colOff>590550</xdr:colOff>
      <xdr:row>15</xdr:row>
      <xdr:rowOff>209550</xdr:rowOff>
    </xdr:from>
    <xdr:ext cx="607859" cy="328423"/>
    <xdr:sp macro="" textlink="">
      <xdr:nvSpPr>
        <xdr:cNvPr id="14" name="テキスト ボックス 13">
          <a:extLst>
            <a:ext uri="{FF2B5EF4-FFF2-40B4-BE49-F238E27FC236}">
              <a16:creationId xmlns:a16="http://schemas.microsoft.com/office/drawing/2014/main" id="{03911370-646E-4A08-A579-8A2F2D933D73}"/>
            </a:ext>
          </a:extLst>
        </xdr:cNvPr>
        <xdr:cNvSpPr txBox="1"/>
      </xdr:nvSpPr>
      <xdr:spPr>
        <a:xfrm>
          <a:off x="5362575" y="3686175"/>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Meiryo UI" panose="020B0604030504040204" pitchFamily="50" charset="-128"/>
              <a:ea typeface="Meiryo UI" panose="020B0604030504040204" pitchFamily="50" charset="-128"/>
            </a:rPr>
            <a:t>（円）</a:t>
          </a:r>
        </a:p>
      </xdr:txBody>
    </xdr:sp>
    <xdr:clientData/>
  </xdr:oneCellAnchor>
  <xdr:twoCellAnchor>
    <xdr:from>
      <xdr:col>0</xdr:col>
      <xdr:colOff>50346</xdr:colOff>
      <xdr:row>0</xdr:row>
      <xdr:rowOff>54428</xdr:rowOff>
    </xdr:from>
    <xdr:to>
      <xdr:col>4</xdr:col>
      <xdr:colOff>1211035</xdr:colOff>
      <xdr:row>9</xdr:row>
      <xdr:rowOff>1017361</xdr:rowOff>
    </xdr:to>
    <xdr:sp macro="" textlink="">
      <xdr:nvSpPr>
        <xdr:cNvPr id="16" name="テキスト ボックス 15">
          <a:extLst>
            <a:ext uri="{FF2B5EF4-FFF2-40B4-BE49-F238E27FC236}">
              <a16:creationId xmlns:a16="http://schemas.microsoft.com/office/drawing/2014/main" id="{ABAC6BFF-7C35-4663-A57E-1B0F50435961}"/>
            </a:ext>
          </a:extLst>
        </xdr:cNvPr>
        <xdr:cNvSpPr txBox="1"/>
      </xdr:nvSpPr>
      <xdr:spPr>
        <a:xfrm>
          <a:off x="50346" y="54428"/>
          <a:ext cx="5923189" cy="2677433"/>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250</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万円の介護ソフトを導入し、</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併せて</a:t>
          </a: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環境４万円と</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１台２万円のタブレット</a:t>
          </a: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10</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台、</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１台</a:t>
          </a: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12</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万円のパソコンを</a:t>
          </a: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1</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台導入する場合</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（対象の職員数が</a:t>
          </a: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21</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名以上</a:t>
          </a:r>
          <a:r>
            <a:rPr kumimoji="1" lang="en-US" altLang="ja-JP"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30</a:t>
          </a:r>
          <a:r>
            <a:rPr kumimoji="1" lang="ja-JP" altLang="en-US" sz="1800" b="0" i="0" u="none" strike="noStrike" kern="0" cap="none" spc="0" normalizeH="0" baseline="0" noProof="0">
              <a:ln>
                <a:noFill/>
              </a:ln>
              <a:solidFill>
                <a:schemeClr val="tx1"/>
              </a:solidFill>
              <a:effectLst/>
              <a:uLnTx/>
              <a:uFillTx/>
              <a:latin typeface="UD デジタル 教科書体 NK-B" panose="02020700000000000000" pitchFamily="18" charset="-128"/>
              <a:ea typeface="UD デジタル 教科書体 NK-B" panose="02020700000000000000" pitchFamily="18" charset="-128"/>
              <a:cs typeface="+mn-cs"/>
            </a:rPr>
            <a:t>名以下の場合）</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269474</xdr:colOff>
      <xdr:row>31</xdr:row>
      <xdr:rowOff>25309</xdr:rowOff>
    </xdr:from>
    <xdr:to>
      <xdr:col>9</xdr:col>
      <xdr:colOff>890178</xdr:colOff>
      <xdr:row>33</xdr:row>
      <xdr:rowOff>156882</xdr:rowOff>
    </xdr:to>
    <xdr:sp macro="" textlink="">
      <xdr:nvSpPr>
        <xdr:cNvPr id="2" name="テキスト ボックス 1">
          <a:extLst>
            <a:ext uri="{FF2B5EF4-FFF2-40B4-BE49-F238E27FC236}">
              <a16:creationId xmlns:a16="http://schemas.microsoft.com/office/drawing/2014/main" id="{E6AAD6FE-1318-4780-8A2F-6FEF8D7F1F35}"/>
            </a:ext>
          </a:extLst>
        </xdr:cNvPr>
        <xdr:cNvSpPr txBox="1"/>
      </xdr:nvSpPr>
      <xdr:spPr>
        <a:xfrm>
          <a:off x="16185749" y="11525159"/>
          <a:ext cx="2808279" cy="6268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別シートの「付帯経費、</a:t>
          </a:r>
          <a:r>
            <a:rPr kumimoji="1" lang="en-US" altLang="ja-JP" sz="1100">
              <a:latin typeface="Meiryo UI" panose="020B0604030504040204" pitchFamily="50" charset="-128"/>
              <a:ea typeface="Meiryo UI" panose="020B0604030504040204" pitchFamily="50" charset="-128"/>
            </a:rPr>
            <a:t>PC</a:t>
          </a:r>
          <a:r>
            <a:rPr kumimoji="1" lang="ja-JP" altLang="en-US" sz="1100">
              <a:latin typeface="Meiryo UI" panose="020B0604030504040204" pitchFamily="50" charset="-128"/>
              <a:ea typeface="Meiryo UI" panose="020B0604030504040204" pitchFamily="50" charset="-128"/>
            </a:rPr>
            <a:t>等計算表」で</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8</xdr:col>
      <xdr:colOff>806822</xdr:colOff>
      <xdr:row>63</xdr:row>
      <xdr:rowOff>123264</xdr:rowOff>
    </xdr:from>
    <xdr:to>
      <xdr:col>9</xdr:col>
      <xdr:colOff>1646464</xdr:colOff>
      <xdr:row>65</xdr:row>
      <xdr:rowOff>274431</xdr:rowOff>
    </xdr:to>
    <xdr:sp macro="" textlink="">
      <xdr:nvSpPr>
        <xdr:cNvPr id="3" name="テキスト ボックス 2">
          <a:extLst>
            <a:ext uri="{FF2B5EF4-FFF2-40B4-BE49-F238E27FC236}">
              <a16:creationId xmlns:a16="http://schemas.microsoft.com/office/drawing/2014/main" id="{225C3398-781B-43BA-ADB6-5425BFFED2AA}"/>
            </a:ext>
          </a:extLst>
        </xdr:cNvPr>
        <xdr:cNvSpPr txBox="1"/>
      </xdr:nvSpPr>
      <xdr:spPr>
        <a:xfrm>
          <a:off x="16726272" y="21548164"/>
          <a:ext cx="2649392" cy="694092"/>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latin typeface="Meiryo UI" panose="020B0604030504040204" pitchFamily="50" charset="-128"/>
              <a:ea typeface="Meiryo UI" panose="020B0604030504040204" pitchFamily="50" charset="-128"/>
            </a:rPr>
            <a:t>別シートの「</a:t>
          </a:r>
          <a:r>
            <a:rPr kumimoji="1" lang="ja-JP" altLang="ja-JP" sz="1100">
              <a:solidFill>
                <a:schemeClr val="dk1"/>
              </a:solidFill>
              <a:effectLst/>
              <a:latin typeface="+mn-lt"/>
              <a:ea typeface="+mn-ea"/>
              <a:cs typeface="+mn-cs"/>
            </a:rPr>
            <a:t>付帯経費、</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等計算表</a:t>
          </a:r>
          <a:r>
            <a:rPr kumimoji="1" lang="ja-JP" altLang="en-US" sz="1100">
              <a:latin typeface="Meiryo UI" panose="020B0604030504040204" pitchFamily="50" charset="-128"/>
              <a:ea typeface="Meiryo UI" panose="020B0604030504040204" pitchFamily="50" charset="-128"/>
            </a:rPr>
            <a:t>」で</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2</xdr:col>
      <xdr:colOff>2537787</xdr:colOff>
      <xdr:row>84</xdr:row>
      <xdr:rowOff>68898</xdr:rowOff>
    </xdr:from>
    <xdr:to>
      <xdr:col>2</xdr:col>
      <xdr:colOff>2651134</xdr:colOff>
      <xdr:row>86</xdr:row>
      <xdr:rowOff>258921</xdr:rowOff>
    </xdr:to>
    <xdr:sp macro="" textlink="">
      <xdr:nvSpPr>
        <xdr:cNvPr id="4" name="右中かっこ 3">
          <a:extLst>
            <a:ext uri="{FF2B5EF4-FFF2-40B4-BE49-F238E27FC236}">
              <a16:creationId xmlns:a16="http://schemas.microsoft.com/office/drawing/2014/main" id="{648E7976-DCB7-41C1-AD06-F77724ED649C}"/>
            </a:ext>
          </a:extLst>
        </xdr:cNvPr>
        <xdr:cNvSpPr/>
      </xdr:nvSpPr>
      <xdr:spPr>
        <a:xfrm>
          <a:off x="3245812" y="30031373"/>
          <a:ext cx="113347" cy="818673"/>
        </a:xfrm>
        <a:prstGeom prst="righ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2714308</xdr:colOff>
      <xdr:row>84</xdr:row>
      <xdr:rowOff>115409</xdr:rowOff>
    </xdr:from>
    <xdr:to>
      <xdr:col>2</xdr:col>
      <xdr:colOff>5257800</xdr:colOff>
      <xdr:row>86</xdr:row>
      <xdr:rowOff>203200</xdr:rowOff>
    </xdr:to>
    <xdr:sp macro="" textlink="">
      <xdr:nvSpPr>
        <xdr:cNvPr id="5" name="テキスト ボックス 4">
          <a:extLst>
            <a:ext uri="{FF2B5EF4-FFF2-40B4-BE49-F238E27FC236}">
              <a16:creationId xmlns:a16="http://schemas.microsoft.com/office/drawing/2014/main" id="{B18E04A1-2A3D-4CD4-A204-91CEF8E1671A}"/>
            </a:ext>
          </a:extLst>
        </xdr:cNvPr>
        <xdr:cNvSpPr txBox="1"/>
      </xdr:nvSpPr>
      <xdr:spPr>
        <a:xfrm>
          <a:off x="3422333" y="30081059"/>
          <a:ext cx="2540317" cy="713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①から③の一連の契約が対象であり、</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　 いずれかのみの契約の申請は不可</a:t>
          </a:r>
        </a:p>
      </xdr:txBody>
    </xdr:sp>
    <xdr:clientData/>
  </xdr:twoCellAnchor>
  <xdr:twoCellAnchor>
    <xdr:from>
      <xdr:col>10</xdr:col>
      <xdr:colOff>775607</xdr:colOff>
      <xdr:row>3</xdr:row>
      <xdr:rowOff>95250</xdr:rowOff>
    </xdr:from>
    <xdr:to>
      <xdr:col>11</xdr:col>
      <xdr:colOff>1196068</xdr:colOff>
      <xdr:row>5</xdr:row>
      <xdr:rowOff>153205</xdr:rowOff>
    </xdr:to>
    <xdr:sp macro="" textlink="">
      <xdr:nvSpPr>
        <xdr:cNvPr id="6" name="四角形: 角を丸くする 5">
          <a:extLst>
            <a:ext uri="{FF2B5EF4-FFF2-40B4-BE49-F238E27FC236}">
              <a16:creationId xmlns:a16="http://schemas.microsoft.com/office/drawing/2014/main" id="{F26A02E1-7375-41FC-84CA-F296FD696071}"/>
            </a:ext>
          </a:extLst>
        </xdr:cNvPr>
        <xdr:cNvSpPr/>
      </xdr:nvSpPr>
      <xdr:spPr>
        <a:xfrm>
          <a:off x="20146282" y="3981450"/>
          <a:ext cx="1687286" cy="41990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R7.7.1</a:t>
          </a:r>
          <a:r>
            <a:rPr kumimoji="1" lang="ja-JP" altLang="en-US" sz="1600">
              <a:solidFill>
                <a:schemeClr val="tx1"/>
              </a:solidFill>
            </a:rPr>
            <a:t>時点版</a:t>
          </a:r>
          <a:endParaRPr kumimoji="1" lang="en-US" altLang="ja-JP" sz="1600">
            <a:solidFill>
              <a:schemeClr val="tx1"/>
            </a:solidFill>
          </a:endParaRPr>
        </a:p>
      </xdr:txBody>
    </xdr:sp>
    <xdr:clientData/>
  </xdr:twoCellAnchor>
  <xdr:twoCellAnchor>
    <xdr:from>
      <xdr:col>7</xdr:col>
      <xdr:colOff>2297206</xdr:colOff>
      <xdr:row>32</xdr:row>
      <xdr:rowOff>67235</xdr:rowOff>
    </xdr:from>
    <xdr:to>
      <xdr:col>8</xdr:col>
      <xdr:colOff>268941</xdr:colOff>
      <xdr:row>32</xdr:row>
      <xdr:rowOff>67235</xdr:rowOff>
    </xdr:to>
    <xdr:cxnSp macro="">
      <xdr:nvCxnSpPr>
        <xdr:cNvPr id="7" name="直線コネクタ 6">
          <a:extLst>
            <a:ext uri="{FF2B5EF4-FFF2-40B4-BE49-F238E27FC236}">
              <a16:creationId xmlns:a16="http://schemas.microsoft.com/office/drawing/2014/main" id="{16C462DF-2935-4235-9B39-C9FF87EA55FA}"/>
            </a:ext>
          </a:extLst>
        </xdr:cNvPr>
        <xdr:cNvCxnSpPr/>
      </xdr:nvCxnSpPr>
      <xdr:spPr>
        <a:xfrm flipH="1">
          <a:off x="15600456" y="11713135"/>
          <a:ext cx="5847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2303930</xdr:colOff>
      <xdr:row>32</xdr:row>
      <xdr:rowOff>73958</xdr:rowOff>
    </xdr:from>
    <xdr:to>
      <xdr:col>7</xdr:col>
      <xdr:colOff>2308413</xdr:colOff>
      <xdr:row>32</xdr:row>
      <xdr:rowOff>324970</xdr:rowOff>
    </xdr:to>
    <xdr:cxnSp macro="">
      <xdr:nvCxnSpPr>
        <xdr:cNvPr id="8" name="直線コネクタ 7">
          <a:extLst>
            <a:ext uri="{FF2B5EF4-FFF2-40B4-BE49-F238E27FC236}">
              <a16:creationId xmlns:a16="http://schemas.microsoft.com/office/drawing/2014/main" id="{7D9CB9F8-9450-486F-A138-4C6C86557EB3}"/>
            </a:ext>
          </a:extLst>
        </xdr:cNvPr>
        <xdr:cNvCxnSpPr/>
      </xdr:nvCxnSpPr>
      <xdr:spPr>
        <a:xfrm flipH="1" flipV="1">
          <a:off x="15610355" y="11723033"/>
          <a:ext cx="7658" cy="2510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5388429</xdr:colOff>
      <xdr:row>31</xdr:row>
      <xdr:rowOff>90449</xdr:rowOff>
    </xdr:from>
    <xdr:to>
      <xdr:col>5</xdr:col>
      <xdr:colOff>27214</xdr:colOff>
      <xdr:row>33</xdr:row>
      <xdr:rowOff>449036</xdr:rowOff>
    </xdr:to>
    <xdr:sp macro="" textlink="">
      <xdr:nvSpPr>
        <xdr:cNvPr id="9" name="テキスト ボックス 8">
          <a:extLst>
            <a:ext uri="{FF2B5EF4-FFF2-40B4-BE49-F238E27FC236}">
              <a16:creationId xmlns:a16="http://schemas.microsoft.com/office/drawing/2014/main" id="{0879DA41-D524-4DD2-AE3E-12F321CA213C}"/>
            </a:ext>
          </a:extLst>
        </xdr:cNvPr>
        <xdr:cNvSpPr txBox="1"/>
      </xdr:nvSpPr>
      <xdr:spPr>
        <a:xfrm>
          <a:off x="6093279" y="11583949"/>
          <a:ext cx="3747860" cy="853887"/>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5665520</xdr:colOff>
      <xdr:row>63</xdr:row>
      <xdr:rowOff>4948</xdr:rowOff>
    </xdr:from>
    <xdr:to>
      <xdr:col>5</xdr:col>
      <xdr:colOff>304305</xdr:colOff>
      <xdr:row>65</xdr:row>
      <xdr:rowOff>336321</xdr:rowOff>
    </xdr:to>
    <xdr:sp macro="" textlink="">
      <xdr:nvSpPr>
        <xdr:cNvPr id="10" name="テキスト ボックス 9">
          <a:extLst>
            <a:ext uri="{FF2B5EF4-FFF2-40B4-BE49-F238E27FC236}">
              <a16:creationId xmlns:a16="http://schemas.microsoft.com/office/drawing/2014/main" id="{6EEFA129-B32F-4450-884C-E41D4DC9F20A}"/>
            </a:ext>
          </a:extLst>
        </xdr:cNvPr>
        <xdr:cNvSpPr txBox="1"/>
      </xdr:nvSpPr>
      <xdr:spPr>
        <a:xfrm>
          <a:off x="6106845" y="21429848"/>
          <a:ext cx="4008210" cy="867948"/>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2</xdr:col>
      <xdr:colOff>5388429</xdr:colOff>
      <xdr:row>80</xdr:row>
      <xdr:rowOff>108857</xdr:rowOff>
    </xdr:from>
    <xdr:to>
      <xdr:col>5</xdr:col>
      <xdr:colOff>27214</xdr:colOff>
      <xdr:row>82</xdr:row>
      <xdr:rowOff>440230</xdr:rowOff>
    </xdr:to>
    <xdr:sp macro="" textlink="">
      <xdr:nvSpPr>
        <xdr:cNvPr id="11" name="テキスト ボックス 10">
          <a:extLst>
            <a:ext uri="{FF2B5EF4-FFF2-40B4-BE49-F238E27FC236}">
              <a16:creationId xmlns:a16="http://schemas.microsoft.com/office/drawing/2014/main" id="{B009DE3A-A1EA-4B88-9E8B-CCDB26EA2E19}"/>
            </a:ext>
          </a:extLst>
        </xdr:cNvPr>
        <xdr:cNvSpPr txBox="1"/>
      </xdr:nvSpPr>
      <xdr:spPr>
        <a:xfrm>
          <a:off x="6093279" y="28671157"/>
          <a:ext cx="3747860" cy="877473"/>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a:t>
          </a:r>
          <a:endParaRPr kumimoji="1" lang="en-US" altLang="ja-JP" sz="1100" b="1">
            <a:latin typeface="Meiryo UI" panose="020B0604030504040204" pitchFamily="50" charset="-128"/>
            <a:ea typeface="Meiryo UI" panose="020B0604030504040204" pitchFamily="50" charset="-128"/>
          </a:endParaRPr>
        </a:p>
        <a:p>
          <a:pPr algn="l"/>
          <a:r>
            <a:rPr kumimoji="1" lang="ja-JP" altLang="en-US" sz="1100" b="1">
              <a:latin typeface="Meiryo UI" panose="020B0604030504040204" pitchFamily="50" charset="-128"/>
              <a:ea typeface="Meiryo UI" panose="020B0604030504040204" pitchFamily="50" charset="-128"/>
            </a:rPr>
            <a:t>ようにしてください。</a:t>
          </a:r>
        </a:p>
      </xdr:txBody>
    </xdr:sp>
    <xdr:clientData/>
  </xdr:twoCellAnchor>
  <xdr:twoCellAnchor>
    <xdr:from>
      <xdr:col>3</xdr:col>
      <xdr:colOff>479453</xdr:colOff>
      <xdr:row>25</xdr:row>
      <xdr:rowOff>146504</xdr:rowOff>
    </xdr:from>
    <xdr:to>
      <xdr:col>4</xdr:col>
      <xdr:colOff>884466</xdr:colOff>
      <xdr:row>25</xdr:row>
      <xdr:rowOff>578678</xdr:rowOff>
    </xdr:to>
    <xdr:sp macro="" textlink="">
      <xdr:nvSpPr>
        <xdr:cNvPr id="12" name="矢印: 右 11">
          <a:extLst>
            <a:ext uri="{FF2B5EF4-FFF2-40B4-BE49-F238E27FC236}">
              <a16:creationId xmlns:a16="http://schemas.microsoft.com/office/drawing/2014/main" id="{D76142A2-97A9-4A47-BA61-A2B7C6BDD491}"/>
            </a:ext>
          </a:extLst>
        </xdr:cNvPr>
        <xdr:cNvSpPr/>
      </xdr:nvSpPr>
      <xdr:spPr>
        <a:xfrm>
          <a:off x="6588153" y="9820729"/>
          <a:ext cx="1462288" cy="438524"/>
        </a:xfrm>
        <a:prstGeom prst="right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121228</xdr:colOff>
      <xdr:row>0</xdr:row>
      <xdr:rowOff>103909</xdr:rowOff>
    </xdr:from>
    <xdr:to>
      <xdr:col>2</xdr:col>
      <xdr:colOff>5016964</xdr:colOff>
      <xdr:row>0</xdr:row>
      <xdr:rowOff>2428009</xdr:rowOff>
    </xdr:to>
    <xdr:sp macro="" textlink="">
      <xdr:nvSpPr>
        <xdr:cNvPr id="15" name="テキスト ボックス 14">
          <a:extLst>
            <a:ext uri="{FF2B5EF4-FFF2-40B4-BE49-F238E27FC236}">
              <a16:creationId xmlns:a16="http://schemas.microsoft.com/office/drawing/2014/main" id="{440CE15E-754A-47F8-8614-1A2108F7283F}"/>
            </a:ext>
          </a:extLst>
        </xdr:cNvPr>
        <xdr:cNvSpPr txBox="1"/>
      </xdr:nvSpPr>
      <xdr:spPr>
        <a:xfrm>
          <a:off x="121228" y="103909"/>
          <a:ext cx="5605781" cy="2324100"/>
        </a:xfrm>
        <a:prstGeom prst="roundRect">
          <a:avLst/>
        </a:prstGeom>
        <a:solidFill>
          <a:sysClr val="window" lastClr="FFFFFF"/>
        </a:solidFill>
        <a:ln w="76200" cap="flat" cmpd="sng" algn="ctr">
          <a:solidFill>
            <a:srgbClr val="FFFF00"/>
          </a:solidFill>
          <a:prstDash val="solid"/>
          <a:miter lim="800000"/>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rPr>
            <a:t>★介護テクノロジーの導入支援★</a:t>
          </a:r>
          <a:endParaRPr kumimoji="1" lang="en-US" altLang="ja-JP" sz="2000" b="0" i="0" u="none" strike="noStrike" kern="0" cap="none" spc="0" normalizeH="0" baseline="0" noProof="0">
            <a:ln>
              <a:noFill/>
            </a:ln>
            <a:solidFill>
              <a:srgbClr val="FF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300</a:t>
          </a: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万円の介護ソフトと</a:t>
          </a:r>
          <a:endPar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80</a:t>
          </a: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万円のバックオフィスソフトを導入し、</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併せて</a:t>
          </a:r>
          <a:r>
            <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Wi-Fi</a:t>
          </a:r>
          <a:r>
            <a:rPr kumimoji="1" lang="ja-JP" altLang="en-US"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rPr>
            <a:t>環境４万円を導入する場合</a:t>
          </a:r>
          <a:endParaRPr kumimoji="1" lang="en-US" altLang="ja-JP" sz="20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prstClr val="black"/>
              </a:solidFill>
              <a:effectLst/>
              <a:uLnTx/>
              <a:uFillTx/>
              <a:latin typeface="UD デジタル 教科書体 NK-B" panose="02020700000000000000" pitchFamily="18" charset="-128"/>
              <a:ea typeface="UD デジタル 教科書体 NK-B" panose="02020700000000000000" pitchFamily="18" charset="-128"/>
              <a:cs typeface="+mn-cs"/>
            </a:rPr>
            <a:t>（対象の職員数が</a:t>
          </a:r>
          <a:r>
            <a:rPr kumimoji="1" lang="en-US" altLang="ja-JP" sz="2000" b="0" i="0" u="none" strike="noStrike" kern="0" cap="none" spc="0" normalizeH="0" baseline="0" noProof="0">
              <a:ln>
                <a:noFill/>
              </a:ln>
              <a:solidFill>
                <a:prstClr val="black"/>
              </a:solidFill>
              <a:effectLst/>
              <a:uLnTx/>
              <a:uFillTx/>
              <a:latin typeface="UD デジタル 教科書体 NK-B" panose="02020700000000000000" pitchFamily="18" charset="-128"/>
              <a:ea typeface="UD デジタル 教科書体 NK-B" panose="02020700000000000000" pitchFamily="18" charset="-128"/>
              <a:cs typeface="+mn-cs"/>
            </a:rPr>
            <a:t>21</a:t>
          </a:r>
          <a:r>
            <a:rPr kumimoji="1" lang="ja-JP" altLang="en-US" sz="2000" b="0" i="0" u="none" strike="noStrike" kern="0" cap="none" spc="0" normalizeH="0" baseline="0" noProof="0">
              <a:ln>
                <a:noFill/>
              </a:ln>
              <a:solidFill>
                <a:prstClr val="black"/>
              </a:solidFill>
              <a:effectLst/>
              <a:uLnTx/>
              <a:uFillTx/>
              <a:latin typeface="UD デジタル 教科書体 NK-B" panose="02020700000000000000" pitchFamily="18" charset="-128"/>
              <a:ea typeface="UD デジタル 教科書体 NK-B" panose="02020700000000000000" pitchFamily="18" charset="-128"/>
              <a:cs typeface="+mn-cs"/>
            </a:rPr>
            <a:t>名以上</a:t>
          </a:r>
          <a:r>
            <a:rPr kumimoji="1" lang="en-US" altLang="ja-JP" sz="2000" b="0" i="0" u="none" strike="noStrike" kern="0" cap="none" spc="0" normalizeH="0" baseline="0" noProof="0">
              <a:ln>
                <a:noFill/>
              </a:ln>
              <a:solidFill>
                <a:prstClr val="black"/>
              </a:solidFill>
              <a:effectLst/>
              <a:uLnTx/>
              <a:uFillTx/>
              <a:latin typeface="UD デジタル 教科書体 NK-B" panose="02020700000000000000" pitchFamily="18" charset="-128"/>
              <a:ea typeface="UD デジタル 教科書体 NK-B" panose="02020700000000000000" pitchFamily="18" charset="-128"/>
              <a:cs typeface="+mn-cs"/>
            </a:rPr>
            <a:t>30</a:t>
          </a:r>
          <a:r>
            <a:rPr kumimoji="1" lang="ja-JP" altLang="en-US" sz="2000" b="0" i="0" u="none" strike="noStrike" kern="0" cap="none" spc="0" normalizeH="0" baseline="0" noProof="0">
              <a:ln>
                <a:noFill/>
              </a:ln>
              <a:solidFill>
                <a:prstClr val="black"/>
              </a:solidFill>
              <a:effectLst/>
              <a:uLnTx/>
              <a:uFillTx/>
              <a:latin typeface="UD デジタル 教科書体 NK-B" panose="02020700000000000000" pitchFamily="18" charset="-128"/>
              <a:ea typeface="UD デジタル 教科書体 NK-B" panose="02020700000000000000" pitchFamily="18" charset="-128"/>
              <a:cs typeface="+mn-cs"/>
            </a:rPr>
            <a:t>名以下の場合）</a:t>
          </a:r>
          <a:endParaRPr kumimoji="1" lang="ja-JP" altLang="en-US" sz="1600" b="0" i="0" u="none" strike="noStrike" kern="0" cap="none" spc="0" normalizeH="0" baseline="0" noProof="0">
            <a:ln>
              <a:noFill/>
            </a:ln>
            <a:solidFill>
              <a:prstClr val="black"/>
            </a:solidFill>
            <a:effectLst/>
            <a:uLnTx/>
            <a:uFillTx/>
            <a:latin typeface="UD デジタル 教科書体 NK-B" panose="02020700000000000000" pitchFamily="18" charset="-128"/>
            <a:ea typeface="UD デジタル 教科書体 NK-B" panose="02020700000000000000"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UD デジタル 教科書体 NK-B" panose="02020700000000000000" pitchFamily="18" charset="-128"/>
            <a:ea typeface="UD デジタル 教科書体 NK-B" panose="02020700000000000000" pitchFamily="18"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ref.tochigi.lg.jp/e03/kaigotechnology.html"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9.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4BA5B-1589-4980-94B3-F982DB291F1C}">
  <sheetPr>
    <tabColor rgb="FFFF0000"/>
    <pageSetUpPr fitToPage="1"/>
  </sheetPr>
  <dimension ref="A1:L48"/>
  <sheetViews>
    <sheetView tabSelected="1" view="pageBreakPreview" topLeftCell="A10" zoomScaleNormal="115" zoomScaleSheetLayoutView="100" workbookViewId="0">
      <selection activeCell="F53" sqref="F53"/>
    </sheetView>
  </sheetViews>
  <sheetFormatPr defaultRowHeight="18"/>
  <cols>
    <col min="1" max="1" width="1.5" customWidth="1"/>
    <col min="2" max="2" width="7.75" customWidth="1"/>
    <col min="3" max="4" width="11.08203125" customWidth="1"/>
    <col min="5" max="5" width="8.08203125" customWidth="1"/>
    <col min="6" max="6" width="11.08203125" customWidth="1"/>
    <col min="7" max="7" width="9.58203125" customWidth="1"/>
    <col min="8" max="10" width="11.08203125" customWidth="1"/>
    <col min="11" max="11" width="35.6640625" customWidth="1"/>
    <col min="12" max="12" width="2.75" customWidth="1"/>
    <col min="13" max="22" width="9.25" customWidth="1"/>
  </cols>
  <sheetData>
    <row r="1" spans="1:12" ht="18" customHeight="1">
      <c r="A1" s="91" t="s">
        <v>158</v>
      </c>
      <c r="B1" s="91"/>
      <c r="C1" s="91"/>
      <c r="D1" s="91"/>
      <c r="E1" s="91"/>
      <c r="F1" s="91"/>
      <c r="G1" s="91"/>
      <c r="H1" s="91"/>
      <c r="I1" s="91"/>
      <c r="J1" s="91"/>
      <c r="K1" s="91"/>
      <c r="L1" s="91"/>
    </row>
    <row r="2" spans="1:12" ht="18" customHeight="1">
      <c r="A2" s="91"/>
      <c r="B2" s="91"/>
      <c r="C2" s="91"/>
      <c r="D2" s="91"/>
      <c r="E2" s="91"/>
      <c r="F2" s="91"/>
      <c r="G2" s="91"/>
      <c r="H2" s="91"/>
      <c r="I2" s="91"/>
      <c r="J2" s="91"/>
      <c r="K2" s="91"/>
      <c r="L2" s="91"/>
    </row>
    <row r="3" spans="1:12" ht="18" customHeight="1">
      <c r="A3" s="91"/>
      <c r="B3" s="91"/>
      <c r="C3" s="91"/>
      <c r="D3" s="91"/>
      <c r="E3" s="91"/>
      <c r="F3" s="91"/>
      <c r="G3" s="91"/>
      <c r="H3" s="91"/>
      <c r="I3" s="91"/>
      <c r="J3" s="91"/>
      <c r="K3" s="91"/>
      <c r="L3" s="91"/>
    </row>
    <row r="4" spans="1:12" ht="18" customHeight="1">
      <c r="A4" s="44"/>
      <c r="B4" s="101" t="s">
        <v>176</v>
      </c>
      <c r="C4" s="102"/>
      <c r="D4" s="102"/>
      <c r="E4" s="102"/>
      <c r="F4" s="102"/>
      <c r="G4" s="102"/>
      <c r="H4" s="102"/>
      <c r="I4" s="59"/>
      <c r="J4" s="59"/>
      <c r="K4" s="59"/>
      <c r="L4" s="59"/>
    </row>
    <row r="5" spans="1:12" ht="18" customHeight="1">
      <c r="A5" s="44"/>
      <c r="B5" s="101"/>
      <c r="C5" s="102"/>
      <c r="D5" s="102"/>
      <c r="E5" s="102"/>
      <c r="F5" s="102"/>
      <c r="G5" s="102"/>
      <c r="H5" s="102"/>
      <c r="I5" s="59"/>
      <c r="J5" s="59"/>
      <c r="K5" s="59"/>
      <c r="L5" s="59"/>
    </row>
    <row r="6" spans="1:12" ht="18" customHeight="1">
      <c r="A6" s="44"/>
      <c r="B6" s="101"/>
      <c r="C6" s="102"/>
      <c r="D6" s="102"/>
      <c r="E6" s="102"/>
      <c r="F6" s="102"/>
      <c r="G6" s="102"/>
      <c r="H6" s="102"/>
      <c r="I6" s="59"/>
      <c r="J6" s="59"/>
      <c r="K6" s="59"/>
      <c r="L6" s="59"/>
    </row>
    <row r="7" spans="1:12" ht="10.5" customHeight="1">
      <c r="A7" s="44"/>
      <c r="B7" s="58"/>
      <c r="C7" s="58"/>
      <c r="D7" s="58"/>
      <c r="E7" s="58"/>
      <c r="F7" s="58"/>
      <c r="G7" s="51"/>
      <c r="H7" s="59"/>
      <c r="I7" s="59"/>
      <c r="J7" s="59"/>
      <c r="K7" s="59"/>
      <c r="L7" s="59"/>
    </row>
    <row r="8" spans="1:12" s="49" customFormat="1" ht="18" customHeight="1">
      <c r="A8" s="47"/>
      <c r="B8" s="47"/>
      <c r="C8" s="47"/>
      <c r="D8" s="48"/>
      <c r="E8" s="48"/>
      <c r="F8" s="48"/>
      <c r="G8" s="48"/>
      <c r="H8" s="48"/>
      <c r="I8" s="48"/>
      <c r="J8" s="47"/>
      <c r="K8" s="47"/>
      <c r="L8" s="47"/>
    </row>
    <row r="9" spans="1:12" s="49" customFormat="1" ht="18" customHeight="1">
      <c r="A9" s="50" t="s">
        <v>65</v>
      </c>
      <c r="B9" s="47"/>
      <c r="C9" s="47"/>
      <c r="D9" s="48"/>
      <c r="E9" s="48"/>
      <c r="F9" s="48"/>
      <c r="G9" s="48"/>
      <c r="H9" s="48"/>
      <c r="I9" s="48"/>
      <c r="J9" s="47"/>
      <c r="K9" s="47"/>
      <c r="L9" s="47"/>
    </row>
    <row r="10" spans="1:12" s="49" customFormat="1" ht="18" customHeight="1">
      <c r="A10" s="50"/>
      <c r="B10" s="47"/>
      <c r="C10" s="47"/>
      <c r="D10" s="48"/>
      <c r="E10" s="48"/>
      <c r="F10" s="48"/>
      <c r="G10" s="48"/>
      <c r="H10" s="48"/>
      <c r="I10" s="48"/>
      <c r="J10" s="47"/>
      <c r="K10" s="47"/>
      <c r="L10" s="47"/>
    </row>
    <row r="11" spans="1:12" s="49" customFormat="1" ht="18" customHeight="1">
      <c r="A11" s="50" t="s">
        <v>159</v>
      </c>
      <c r="B11" s="47"/>
      <c r="C11" s="47"/>
      <c r="D11" s="48"/>
      <c r="E11" s="48"/>
      <c r="F11" s="48"/>
      <c r="G11" s="48"/>
      <c r="H11" s="48"/>
      <c r="I11" s="48"/>
      <c r="J11" s="47"/>
      <c r="K11" s="47"/>
      <c r="L11" s="47"/>
    </row>
    <row r="12" spans="1:12" s="49" customFormat="1" ht="18" customHeight="1">
      <c r="A12" s="50" t="s">
        <v>160</v>
      </c>
      <c r="B12" s="47"/>
      <c r="C12" s="47"/>
      <c r="D12" s="48"/>
      <c r="E12" s="48"/>
      <c r="F12" s="48"/>
      <c r="G12" s="48"/>
      <c r="H12" s="48"/>
      <c r="I12" s="48"/>
      <c r="J12" s="47"/>
      <c r="K12" s="47"/>
      <c r="L12" s="47"/>
    </row>
    <row r="13" spans="1:12">
      <c r="C13" s="46"/>
      <c r="D13" s="46"/>
      <c r="E13" s="46"/>
    </row>
    <row r="14" spans="1:12" ht="18.75" customHeight="1">
      <c r="B14" s="72"/>
      <c r="C14" s="75" t="s">
        <v>60</v>
      </c>
      <c r="D14" s="76"/>
      <c r="E14" s="76"/>
      <c r="F14" s="76"/>
      <c r="G14" s="76"/>
      <c r="H14" s="77"/>
      <c r="I14" s="63" t="s">
        <v>177</v>
      </c>
      <c r="J14" s="64"/>
      <c r="K14" s="65"/>
    </row>
    <row r="15" spans="1:12" ht="18.75" customHeight="1">
      <c r="B15" s="73"/>
      <c r="C15" s="78"/>
      <c r="D15" s="79"/>
      <c r="E15" s="79"/>
      <c r="F15" s="79"/>
      <c r="G15" s="79"/>
      <c r="H15" s="80"/>
      <c r="I15" s="66"/>
      <c r="J15" s="67"/>
      <c r="K15" s="68"/>
    </row>
    <row r="16" spans="1:12" ht="25.5" customHeight="1">
      <c r="B16" s="74"/>
      <c r="C16" s="81"/>
      <c r="D16" s="82"/>
      <c r="E16" s="82"/>
      <c r="F16" s="82"/>
      <c r="G16" s="82"/>
      <c r="H16" s="83"/>
      <c r="I16" s="69"/>
      <c r="J16" s="70"/>
      <c r="K16" s="71"/>
    </row>
    <row r="17" spans="2:11" ht="27" customHeight="1">
      <c r="B17" s="62">
        <v>1</v>
      </c>
      <c r="C17" s="92" t="s">
        <v>211</v>
      </c>
      <c r="D17" s="93"/>
      <c r="E17" s="93"/>
      <c r="F17" s="93"/>
      <c r="G17" s="93"/>
      <c r="H17" s="94"/>
      <c r="I17" s="103" t="s">
        <v>162</v>
      </c>
      <c r="J17" s="104"/>
      <c r="K17" s="105"/>
    </row>
    <row r="18" spans="2:11" ht="27" customHeight="1">
      <c r="B18" s="62"/>
      <c r="C18" s="95"/>
      <c r="D18" s="96"/>
      <c r="E18" s="96"/>
      <c r="F18" s="96"/>
      <c r="G18" s="96"/>
      <c r="H18" s="97"/>
      <c r="I18" s="106"/>
      <c r="J18" s="107"/>
      <c r="K18" s="108"/>
    </row>
    <row r="19" spans="2:11" ht="32" customHeight="1">
      <c r="B19" s="62">
        <v>2</v>
      </c>
      <c r="C19" s="92" t="s">
        <v>212</v>
      </c>
      <c r="D19" s="93"/>
      <c r="E19" s="93"/>
      <c r="F19" s="93"/>
      <c r="G19" s="93"/>
      <c r="H19" s="94"/>
      <c r="I19" s="103" t="s">
        <v>161</v>
      </c>
      <c r="J19" s="104"/>
      <c r="K19" s="105"/>
    </row>
    <row r="20" spans="2:11" ht="32" customHeight="1">
      <c r="B20" s="62"/>
      <c r="C20" s="98"/>
      <c r="D20" s="99"/>
      <c r="E20" s="99"/>
      <c r="F20" s="99"/>
      <c r="G20" s="99"/>
      <c r="H20" s="100"/>
      <c r="I20" s="106"/>
      <c r="J20" s="107"/>
      <c r="K20" s="108"/>
    </row>
    <row r="21" spans="2:11" ht="32" customHeight="1">
      <c r="B21" s="61">
        <v>3</v>
      </c>
      <c r="C21" s="98"/>
      <c r="D21" s="99"/>
      <c r="E21" s="99"/>
      <c r="F21" s="99"/>
      <c r="G21" s="99"/>
      <c r="H21" s="100"/>
      <c r="I21" s="416" t="s">
        <v>163</v>
      </c>
      <c r="J21" s="416"/>
      <c r="K21" s="416"/>
    </row>
    <row r="22" spans="2:11" ht="32" customHeight="1">
      <c r="B22" s="61"/>
      <c r="C22" s="95"/>
      <c r="D22" s="96"/>
      <c r="E22" s="96"/>
      <c r="F22" s="96"/>
      <c r="G22" s="96"/>
      <c r="H22" s="97"/>
      <c r="I22" s="416"/>
      <c r="J22" s="416"/>
      <c r="K22" s="416"/>
    </row>
    <row r="23" spans="2:11" ht="33.5" customHeight="1">
      <c r="B23" s="61">
        <v>4</v>
      </c>
      <c r="C23" s="92" t="s">
        <v>213</v>
      </c>
      <c r="D23" s="93"/>
      <c r="E23" s="93"/>
      <c r="F23" s="93"/>
      <c r="G23" s="93"/>
      <c r="H23" s="94"/>
      <c r="I23" s="416" t="s">
        <v>164</v>
      </c>
      <c r="J23" s="416"/>
      <c r="K23" s="416"/>
    </row>
    <row r="24" spans="2:11" ht="33.5" customHeight="1">
      <c r="B24" s="61"/>
      <c r="C24" s="98"/>
      <c r="D24" s="99"/>
      <c r="E24" s="99"/>
      <c r="F24" s="99"/>
      <c r="G24" s="99"/>
      <c r="H24" s="100"/>
      <c r="I24" s="416"/>
      <c r="J24" s="416"/>
      <c r="K24" s="416"/>
    </row>
    <row r="25" spans="2:11" ht="33.5" customHeight="1">
      <c r="B25" s="61">
        <v>5</v>
      </c>
      <c r="C25" s="98"/>
      <c r="D25" s="99"/>
      <c r="E25" s="99"/>
      <c r="F25" s="99"/>
      <c r="G25" s="99"/>
      <c r="H25" s="100"/>
      <c r="I25" s="417" t="s">
        <v>209</v>
      </c>
      <c r="J25" s="418"/>
      <c r="K25" s="419"/>
    </row>
    <row r="26" spans="2:11" ht="33.5" customHeight="1">
      <c r="B26" s="61"/>
      <c r="C26" s="95"/>
      <c r="D26" s="96"/>
      <c r="E26" s="96"/>
      <c r="F26" s="96"/>
      <c r="G26" s="96"/>
      <c r="H26" s="97"/>
      <c r="I26" s="420"/>
      <c r="J26" s="421"/>
      <c r="K26" s="422"/>
    </row>
    <row r="27" spans="2:11" ht="27" customHeight="1">
      <c r="B27" s="61">
        <v>6</v>
      </c>
      <c r="C27" s="92" t="s">
        <v>216</v>
      </c>
      <c r="D27" s="93"/>
      <c r="E27" s="93"/>
      <c r="F27" s="93"/>
      <c r="G27" s="93"/>
      <c r="H27" s="94"/>
      <c r="I27" s="416" t="s">
        <v>165</v>
      </c>
      <c r="J27" s="416"/>
      <c r="K27" s="416"/>
    </row>
    <row r="28" spans="2:11" ht="27" customHeight="1">
      <c r="B28" s="61"/>
      <c r="C28" s="98"/>
      <c r="D28" s="99"/>
      <c r="E28" s="99"/>
      <c r="F28" s="99"/>
      <c r="G28" s="99"/>
      <c r="H28" s="100"/>
      <c r="I28" s="416"/>
      <c r="J28" s="416"/>
      <c r="K28" s="416"/>
    </row>
    <row r="29" spans="2:11" ht="27" customHeight="1">
      <c r="B29" s="61">
        <v>7</v>
      </c>
      <c r="C29" s="98"/>
      <c r="D29" s="99"/>
      <c r="E29" s="99"/>
      <c r="F29" s="99"/>
      <c r="G29" s="99"/>
      <c r="H29" s="100"/>
      <c r="I29" s="416" t="s">
        <v>166</v>
      </c>
      <c r="J29" s="416"/>
      <c r="K29" s="416"/>
    </row>
    <row r="30" spans="2:11" ht="27" customHeight="1">
      <c r="B30" s="61"/>
      <c r="C30" s="95"/>
      <c r="D30" s="96"/>
      <c r="E30" s="96"/>
      <c r="F30" s="96"/>
      <c r="G30" s="96"/>
      <c r="H30" s="97"/>
      <c r="I30" s="416"/>
      <c r="J30" s="416"/>
      <c r="K30" s="416"/>
    </row>
    <row r="31" spans="2:11" ht="27" customHeight="1">
      <c r="B31" s="61">
        <v>8</v>
      </c>
      <c r="C31" s="92" t="s">
        <v>217</v>
      </c>
      <c r="D31" s="93"/>
      <c r="E31" s="93"/>
      <c r="F31" s="93"/>
      <c r="G31" s="93"/>
      <c r="H31" s="94"/>
      <c r="I31" s="423" t="s">
        <v>167</v>
      </c>
      <c r="J31" s="423"/>
      <c r="K31" s="423"/>
    </row>
    <row r="32" spans="2:11" ht="27" customHeight="1">
      <c r="B32" s="61"/>
      <c r="C32" s="98"/>
      <c r="D32" s="99"/>
      <c r="E32" s="99"/>
      <c r="F32" s="99"/>
      <c r="G32" s="99"/>
      <c r="H32" s="100"/>
      <c r="I32" s="423"/>
      <c r="J32" s="423"/>
      <c r="K32" s="423"/>
    </row>
    <row r="33" spans="2:11" ht="27" customHeight="1">
      <c r="B33" s="61">
        <v>9</v>
      </c>
      <c r="C33" s="98"/>
      <c r="D33" s="99"/>
      <c r="E33" s="99"/>
      <c r="F33" s="99"/>
      <c r="G33" s="99"/>
      <c r="H33" s="100"/>
      <c r="I33" s="423" t="s">
        <v>168</v>
      </c>
      <c r="J33" s="423"/>
      <c r="K33" s="423"/>
    </row>
    <row r="34" spans="2:11" ht="27" customHeight="1">
      <c r="B34" s="61"/>
      <c r="C34" s="95"/>
      <c r="D34" s="96"/>
      <c r="E34" s="96"/>
      <c r="F34" s="96"/>
      <c r="G34" s="96"/>
      <c r="H34" s="97"/>
      <c r="I34" s="423"/>
      <c r="J34" s="423"/>
      <c r="K34" s="423"/>
    </row>
    <row r="35" spans="2:11" ht="27" customHeight="1">
      <c r="B35" s="61">
        <v>10</v>
      </c>
      <c r="C35" s="397" t="s">
        <v>219</v>
      </c>
      <c r="D35" s="397"/>
      <c r="E35" s="397"/>
      <c r="F35" s="397"/>
      <c r="G35" s="397"/>
      <c r="H35" s="397"/>
      <c r="I35" s="423" t="s">
        <v>169</v>
      </c>
      <c r="J35" s="423"/>
      <c r="K35" s="423"/>
    </row>
    <row r="36" spans="2:11" ht="27" customHeight="1">
      <c r="B36" s="61"/>
      <c r="C36" s="397"/>
      <c r="D36" s="397"/>
      <c r="E36" s="397"/>
      <c r="F36" s="397"/>
      <c r="G36" s="397"/>
      <c r="H36" s="397"/>
      <c r="I36" s="423"/>
      <c r="J36" s="423"/>
      <c r="K36" s="423"/>
    </row>
    <row r="37" spans="2:11" ht="27" customHeight="1">
      <c r="B37" s="61">
        <v>11</v>
      </c>
      <c r="C37" s="398" t="s">
        <v>221</v>
      </c>
      <c r="D37" s="399"/>
      <c r="E37" s="399"/>
      <c r="F37" s="399"/>
      <c r="G37" s="399"/>
      <c r="H37" s="400"/>
      <c r="I37" s="423" t="s">
        <v>170</v>
      </c>
      <c r="J37" s="423"/>
      <c r="K37" s="423"/>
    </row>
    <row r="38" spans="2:11" ht="27" customHeight="1">
      <c r="B38" s="61"/>
      <c r="C38" s="401"/>
      <c r="D38" s="402"/>
      <c r="E38" s="402"/>
      <c r="F38" s="402"/>
      <c r="G38" s="402"/>
      <c r="H38" s="403"/>
      <c r="I38" s="423"/>
      <c r="J38" s="423"/>
      <c r="K38" s="423"/>
    </row>
    <row r="39" spans="2:11" ht="27" customHeight="1">
      <c r="B39" s="61">
        <v>12</v>
      </c>
      <c r="C39" s="401"/>
      <c r="D39" s="402"/>
      <c r="E39" s="402"/>
      <c r="F39" s="402"/>
      <c r="G39" s="402"/>
      <c r="H39" s="403"/>
      <c r="I39" s="423" t="s">
        <v>172</v>
      </c>
      <c r="J39" s="423"/>
      <c r="K39" s="423"/>
    </row>
    <row r="40" spans="2:11" ht="27" customHeight="1">
      <c r="B40" s="61"/>
      <c r="C40" s="404"/>
      <c r="D40" s="405"/>
      <c r="E40" s="405"/>
      <c r="F40" s="405"/>
      <c r="G40" s="405"/>
      <c r="H40" s="406"/>
      <c r="I40" s="423"/>
      <c r="J40" s="423"/>
      <c r="K40" s="423"/>
    </row>
    <row r="41" spans="2:11" ht="37" customHeight="1">
      <c r="B41" s="61">
        <v>13</v>
      </c>
      <c r="C41" s="398" t="s">
        <v>222</v>
      </c>
      <c r="D41" s="399"/>
      <c r="E41" s="399"/>
      <c r="F41" s="399"/>
      <c r="G41" s="399"/>
      <c r="H41" s="400"/>
      <c r="I41" s="423" t="s">
        <v>171</v>
      </c>
      <c r="J41" s="423"/>
      <c r="K41" s="423"/>
    </row>
    <row r="42" spans="2:11" ht="37" customHeight="1">
      <c r="B42" s="61"/>
      <c r="C42" s="401"/>
      <c r="D42" s="402"/>
      <c r="E42" s="402"/>
      <c r="F42" s="402"/>
      <c r="G42" s="402"/>
      <c r="H42" s="403"/>
      <c r="I42" s="423"/>
      <c r="J42" s="423"/>
      <c r="K42" s="423"/>
    </row>
    <row r="43" spans="2:11" ht="37" customHeight="1">
      <c r="B43" s="61">
        <v>14</v>
      </c>
      <c r="C43" s="401"/>
      <c r="D43" s="402"/>
      <c r="E43" s="402"/>
      <c r="F43" s="402"/>
      <c r="G43" s="402"/>
      <c r="H43" s="403"/>
      <c r="I43" s="423" t="s">
        <v>173</v>
      </c>
      <c r="J43" s="423"/>
      <c r="K43" s="423"/>
    </row>
    <row r="44" spans="2:11" ht="37" customHeight="1">
      <c r="B44" s="61"/>
      <c r="C44" s="404"/>
      <c r="D44" s="405"/>
      <c r="E44" s="405"/>
      <c r="F44" s="405"/>
      <c r="G44" s="405"/>
      <c r="H44" s="406"/>
      <c r="I44" s="423"/>
      <c r="J44" s="423"/>
      <c r="K44" s="423"/>
    </row>
    <row r="45" spans="2:11" ht="47" customHeight="1">
      <c r="B45" s="61">
        <v>15</v>
      </c>
      <c r="C45" s="415" t="s">
        <v>223</v>
      </c>
      <c r="D45" s="407"/>
      <c r="E45" s="407"/>
      <c r="F45" s="407"/>
      <c r="G45" s="407"/>
      <c r="H45" s="408"/>
      <c r="I45" s="424" t="s">
        <v>174</v>
      </c>
      <c r="J45" s="424"/>
      <c r="K45" s="424"/>
    </row>
    <row r="46" spans="2:11" ht="47" customHeight="1">
      <c r="B46" s="61"/>
      <c r="C46" s="409"/>
      <c r="D46" s="410"/>
      <c r="E46" s="410"/>
      <c r="F46" s="410"/>
      <c r="G46" s="410"/>
      <c r="H46" s="411"/>
      <c r="I46" s="424"/>
      <c r="J46" s="424"/>
      <c r="K46" s="424"/>
    </row>
    <row r="47" spans="2:11" ht="47" customHeight="1">
      <c r="B47" s="61">
        <v>16</v>
      </c>
      <c r="C47" s="409"/>
      <c r="D47" s="410"/>
      <c r="E47" s="410"/>
      <c r="F47" s="410"/>
      <c r="G47" s="410"/>
      <c r="H47" s="411"/>
      <c r="I47" s="424" t="s">
        <v>175</v>
      </c>
      <c r="J47" s="424"/>
      <c r="K47" s="424"/>
    </row>
    <row r="48" spans="2:11" ht="47" customHeight="1">
      <c r="B48" s="61"/>
      <c r="C48" s="412"/>
      <c r="D48" s="413"/>
      <c r="E48" s="413"/>
      <c r="F48" s="413"/>
      <c r="G48" s="413"/>
      <c r="H48" s="414"/>
      <c r="I48" s="424"/>
      <c r="J48" s="424"/>
      <c r="K48" s="424"/>
    </row>
  </sheetData>
  <mergeCells count="46">
    <mergeCell ref="B45:B46"/>
    <mergeCell ref="I45:K46"/>
    <mergeCell ref="C45:H48"/>
    <mergeCell ref="C37:H40"/>
    <mergeCell ref="C41:H44"/>
    <mergeCell ref="B47:B48"/>
    <mergeCell ref="I47:K48"/>
    <mergeCell ref="C23:H26"/>
    <mergeCell ref="C27:H30"/>
    <mergeCell ref="C31:H34"/>
    <mergeCell ref="C35:H36"/>
    <mergeCell ref="A1:L3"/>
    <mergeCell ref="I14:K16"/>
    <mergeCell ref="B14:B16"/>
    <mergeCell ref="C14:H16"/>
    <mergeCell ref="B4:H6"/>
    <mergeCell ref="B41:B42"/>
    <mergeCell ref="I41:K42"/>
    <mergeCell ref="B43:B44"/>
    <mergeCell ref="I43:K44"/>
    <mergeCell ref="B35:B36"/>
    <mergeCell ref="I35:K36"/>
    <mergeCell ref="B37:B38"/>
    <mergeCell ref="I37:K38"/>
    <mergeCell ref="B39:B40"/>
    <mergeCell ref="I39:K40"/>
    <mergeCell ref="B29:B30"/>
    <mergeCell ref="I29:K30"/>
    <mergeCell ref="B31:B32"/>
    <mergeCell ref="I31:K32"/>
    <mergeCell ref="B33:B34"/>
    <mergeCell ref="I33:K34"/>
    <mergeCell ref="C17:H18"/>
    <mergeCell ref="B21:B22"/>
    <mergeCell ref="I21:K22"/>
    <mergeCell ref="B17:B18"/>
    <mergeCell ref="I17:K18"/>
    <mergeCell ref="B19:B20"/>
    <mergeCell ref="I19:K20"/>
    <mergeCell ref="C19:H22"/>
    <mergeCell ref="B23:B24"/>
    <mergeCell ref="I23:K24"/>
    <mergeCell ref="B25:B26"/>
    <mergeCell ref="I25:K26"/>
    <mergeCell ref="B27:B28"/>
    <mergeCell ref="I27:K28"/>
  </mergeCells>
  <phoneticPr fontId="2"/>
  <hyperlinks>
    <hyperlink ref="I17:K18" location="'１'!A1" display="補助額計算書「重点分野のみ」" xr:uid="{F5207ED9-A6A5-426D-AF35-11CEE785926F}"/>
    <hyperlink ref="I43:K44" location="'14'!A1" display="付帯経費、PC等計算表「パッケージ型導入支援⑵」" xr:uid="{08D2C7F2-7684-48D6-96E0-547B114E2E50}"/>
    <hyperlink ref="I41:K42" location="'13'!A1" display="補助額計算書「パッケージ型導入支援⑵」" xr:uid="{6CFF31A7-7FBE-426F-9627-28A0CDEE3115}"/>
    <hyperlink ref="I39:K40" location="'12'!A1" display="付帯経費、PC等計算表「パッケージ型導入支援⑴」" xr:uid="{5FE3A574-83CA-406A-AA86-28C03910ECA2}"/>
    <hyperlink ref="I37:K38" location="'11'!A1" display="補助額計算書「パッケージ型導入支援⑴」" xr:uid="{4261A4F4-9633-47A2-BDBA-1513EC58CEC0}"/>
    <hyperlink ref="I35:K36" location="'10'!A1" display="補助額計算書「その他機器」" xr:uid="{830CD2E1-C0A2-4B7D-AC2F-88535675DA89}"/>
    <hyperlink ref="I33:K34" location="'９'!A1" display="付帯経費、PC等計算表「介護ソフト＋その他機器＋付帯経費」" xr:uid="{6F1D7909-3D4E-4332-AB2E-10C588EA8A2E}"/>
    <hyperlink ref="I31:K32" location="'８'!A1" display="補助額計算書「介護ソフト＋その他機器＋付帯経費」" xr:uid="{C7821C00-1A4E-454B-BDB0-9CB63A9A590D}"/>
    <hyperlink ref="I29:K30" location="'7'!A1" display="付帯経費、PC等計算表「介護ソフト＋付帯経費」" xr:uid="{0FD172FC-B19D-455D-9D67-0462A50624A8}"/>
    <hyperlink ref="I27:K28" location="'6'!A1" display="補助額計算書「介護ソフト＋付帯経費」" xr:uid="{3A580096-22BE-4E96-9C00-0B890E5810B0}"/>
    <hyperlink ref="I23:K24" location="'４'!A1" display="補助額計算書「重点分野＋その他機器＋付帯経費」" xr:uid="{E2D2C47F-7299-4318-AAE4-F375F67A0074}"/>
    <hyperlink ref="I21:K22" location="'３'!A1" display="付帯経費、PC等計算表「重点分野＋付帯経費」" xr:uid="{0393AF18-3A5E-4082-8735-23A142E4EF3B}"/>
    <hyperlink ref="I19:K20" location="'２'!A1" display="補助額計算書「重点分野＋付帯経費」" xr:uid="{9587C52B-1013-49A8-A5A7-BCD6F362F8D6}"/>
    <hyperlink ref="B4:F6" r:id="rId1" display="https://www.pref.tochigi.lg.jp/e03/kaigotechnology.html" xr:uid="{C84116D0-48C2-4FD5-ADEE-C73EE98FC27D}"/>
    <hyperlink ref="I45:K46" location="'15'!A1" display="補助額計算書「パッケージ型導入支援⑶」" xr:uid="{C6376E69-DD8E-4BC7-BC4F-C8517E90B7F6}"/>
    <hyperlink ref="I47:K48" location="'16'!A1" display="付帯経費、PC等計算表「パッケージ型導入支援⑶」" xr:uid="{8798A517-D01D-4EED-B74D-106BD643B0C2}"/>
    <hyperlink ref="I25:K26" location="'５'!A1" display="付帯経費、PC等計算表「重点分野＋その他機器＋付帯経費」" xr:uid="{FE57D885-327C-43DB-A021-0EBCFD807CB7}"/>
  </hyperlinks>
  <pageMargins left="0.7" right="0.7" top="0.75" bottom="0.75" header="0.3" footer="0.3"/>
  <pageSetup paperSize="9" scale="53"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19158-7D7B-4898-BA08-EBD09CFDBE31}">
  <sheetPr>
    <tabColor rgb="FFCCFFFF"/>
    <pageSetUpPr fitToPage="1"/>
  </sheetPr>
  <dimension ref="A10:I38"/>
  <sheetViews>
    <sheetView showGridLines="0" view="pageBreakPreview" topLeftCell="A7" zoomScale="70" zoomScaleNormal="85" zoomScaleSheetLayoutView="70" workbookViewId="0">
      <selection activeCell="F34" sqref="F34"/>
    </sheetView>
  </sheetViews>
  <sheetFormatPr defaultColWidth="8.75" defaultRowHeight="15"/>
  <cols>
    <col min="1" max="1" width="3.25" style="11" customWidth="1"/>
    <col min="2" max="2" width="25.33203125" style="11" customWidth="1"/>
    <col min="3" max="3" width="16.5" style="11" customWidth="1"/>
    <col min="4" max="4" width="17.5" style="11" customWidth="1"/>
    <col min="5" max="5" width="27.75" style="11" customWidth="1"/>
    <col min="6" max="6" width="19.83203125" style="11" customWidth="1"/>
    <col min="7" max="7" width="29.58203125" style="11" customWidth="1"/>
    <col min="8" max="8" width="18.75" style="11" customWidth="1"/>
    <col min="9" max="9" width="24.08203125" style="11" customWidth="1"/>
    <col min="10" max="10" width="5" style="11" customWidth="1"/>
    <col min="11" max="16384" width="8.75" style="11"/>
  </cols>
  <sheetData>
    <row r="10" spans="1:5" ht="90" customHeight="1"/>
    <row r="11" spans="1:5" ht="30">
      <c r="A11" s="395" t="s">
        <v>208</v>
      </c>
    </row>
    <row r="12" spans="1:5" ht="15.5" customHeight="1">
      <c r="A12" s="395"/>
    </row>
    <row r="13" spans="1:5" ht="26.5">
      <c r="B13" s="10" t="s">
        <v>81</v>
      </c>
      <c r="C13" s="10"/>
      <c r="D13" s="10"/>
    </row>
    <row r="14" spans="1:5" ht="28.5" customHeight="1">
      <c r="B14" s="87" t="s">
        <v>82</v>
      </c>
      <c r="C14" s="87"/>
      <c r="D14" s="87"/>
      <c r="E14" s="87"/>
    </row>
    <row r="15" spans="1:5" ht="23.25" customHeight="1">
      <c r="B15" s="87"/>
      <c r="C15" s="87"/>
      <c r="D15" s="87"/>
      <c r="E15" s="87"/>
    </row>
    <row r="16" spans="1:5" ht="20" thickBot="1">
      <c r="B16" s="11" t="s">
        <v>83</v>
      </c>
      <c r="E16" s="20"/>
    </row>
    <row r="17" spans="2:9" ht="30.5" thickBot="1">
      <c r="B17" s="2" t="s">
        <v>40</v>
      </c>
      <c r="C17" s="3" t="s">
        <v>33</v>
      </c>
      <c r="D17" s="7" t="s">
        <v>84</v>
      </c>
      <c r="E17" s="60" t="s">
        <v>85</v>
      </c>
    </row>
    <row r="18" spans="2:9" ht="30">
      <c r="B18" s="26" t="s">
        <v>68</v>
      </c>
      <c r="C18" s="27" t="s">
        <v>152</v>
      </c>
      <c r="D18" s="28" t="s">
        <v>157</v>
      </c>
      <c r="E18" s="29">
        <v>40000</v>
      </c>
    </row>
    <row r="19" spans="2:9" ht="30">
      <c r="B19" s="26" t="s">
        <v>45</v>
      </c>
      <c r="C19" s="27" t="s">
        <v>36</v>
      </c>
      <c r="D19" s="30"/>
      <c r="E19" s="31"/>
    </row>
    <row r="20" spans="2:9" ht="30">
      <c r="B20" s="32" t="s">
        <v>45</v>
      </c>
      <c r="C20" s="33" t="s">
        <v>36</v>
      </c>
      <c r="D20" s="34"/>
      <c r="E20" s="35"/>
    </row>
    <row r="21" spans="2:9" ht="30">
      <c r="B21" s="32" t="s">
        <v>45</v>
      </c>
      <c r="C21" s="33" t="s">
        <v>36</v>
      </c>
      <c r="D21" s="34"/>
      <c r="E21" s="35"/>
    </row>
    <row r="22" spans="2:9" ht="30.5" thickBot="1">
      <c r="B22" s="32" t="s">
        <v>45</v>
      </c>
      <c r="C22" s="33" t="s">
        <v>36</v>
      </c>
      <c r="D22" s="34"/>
      <c r="E22" s="35"/>
    </row>
    <row r="23" spans="2:9" ht="15.5" thickBot="1">
      <c r="B23" s="15" t="s">
        <v>8</v>
      </c>
      <c r="C23" s="6"/>
      <c r="D23" s="16"/>
      <c r="E23" s="17">
        <f>SUBTOTAL(9,E18:E22)</f>
        <v>40000</v>
      </c>
    </row>
    <row r="27" spans="2:9" ht="26.5">
      <c r="B27" s="10" t="s">
        <v>86</v>
      </c>
      <c r="C27" s="10"/>
      <c r="D27" s="10"/>
    </row>
    <row r="28" spans="2:9" ht="26.5" customHeight="1" thickBot="1">
      <c r="B28" s="11" t="s">
        <v>87</v>
      </c>
      <c r="I28" s="20" t="s">
        <v>17</v>
      </c>
    </row>
    <row r="29" spans="2:9" ht="30.5" thickBot="1">
      <c r="B29" s="2" t="s">
        <v>40</v>
      </c>
      <c r="C29" s="3" t="s">
        <v>88</v>
      </c>
      <c r="D29" s="3" t="s">
        <v>33</v>
      </c>
      <c r="E29" s="3" t="s">
        <v>89</v>
      </c>
      <c r="F29" s="4" t="s">
        <v>90</v>
      </c>
      <c r="G29" s="4" t="s">
        <v>91</v>
      </c>
      <c r="H29" s="4" t="s">
        <v>92</v>
      </c>
      <c r="I29" s="5" t="s">
        <v>28</v>
      </c>
    </row>
    <row r="30" spans="2:9" ht="30">
      <c r="B30" s="26" t="s">
        <v>68</v>
      </c>
      <c r="C30" s="25" t="s">
        <v>41</v>
      </c>
      <c r="D30" s="24" t="s">
        <v>36</v>
      </c>
      <c r="E30" s="42"/>
      <c r="F30" s="42"/>
      <c r="G30" s="42"/>
      <c r="H30" s="43">
        <v>133333</v>
      </c>
      <c r="I30" s="18">
        <f>F30*MIN(G30, H30)</f>
        <v>0</v>
      </c>
    </row>
    <row r="31" spans="2:9" ht="30">
      <c r="B31" s="26" t="s">
        <v>68</v>
      </c>
      <c r="C31" s="25" t="s">
        <v>41</v>
      </c>
      <c r="D31" s="24" t="s">
        <v>36</v>
      </c>
      <c r="E31" s="42"/>
      <c r="F31" s="36"/>
      <c r="G31" s="36"/>
      <c r="H31" s="8">
        <v>133333</v>
      </c>
      <c r="I31" s="12">
        <f t="shared" ref="I31:I37" si="0">F31*MIN(G31, H31)</f>
        <v>0</v>
      </c>
    </row>
    <row r="32" spans="2:9" ht="30">
      <c r="B32" s="32" t="s">
        <v>46</v>
      </c>
      <c r="C32" s="25" t="s">
        <v>41</v>
      </c>
      <c r="D32" s="24" t="s">
        <v>36</v>
      </c>
      <c r="E32" s="25"/>
      <c r="F32" s="23"/>
      <c r="G32" s="23"/>
      <c r="H32" s="1">
        <v>133333</v>
      </c>
      <c r="I32" s="13">
        <f t="shared" si="0"/>
        <v>0</v>
      </c>
    </row>
    <row r="33" spans="2:9" ht="30">
      <c r="B33" s="32" t="s">
        <v>45</v>
      </c>
      <c r="C33" s="25" t="s">
        <v>41</v>
      </c>
      <c r="D33" s="24" t="s">
        <v>36</v>
      </c>
      <c r="E33" s="25"/>
      <c r="F33" s="23"/>
      <c r="G33" s="23"/>
      <c r="H33" s="1">
        <v>133333</v>
      </c>
      <c r="I33" s="13">
        <f t="shared" si="0"/>
        <v>0</v>
      </c>
    </row>
    <row r="34" spans="2:9" ht="30">
      <c r="B34" s="32" t="s">
        <v>45</v>
      </c>
      <c r="C34" s="25" t="s">
        <v>41</v>
      </c>
      <c r="D34" s="24" t="s">
        <v>36</v>
      </c>
      <c r="E34" s="25"/>
      <c r="F34" s="23"/>
      <c r="G34" s="23"/>
      <c r="H34" s="1">
        <v>133333</v>
      </c>
      <c r="I34" s="13">
        <f t="shared" si="0"/>
        <v>0</v>
      </c>
    </row>
    <row r="35" spans="2:9" ht="30">
      <c r="B35" s="32" t="s">
        <v>45</v>
      </c>
      <c r="C35" s="25" t="s">
        <v>41</v>
      </c>
      <c r="D35" s="37" t="s">
        <v>35</v>
      </c>
      <c r="E35" s="25"/>
      <c r="F35" s="23"/>
      <c r="G35" s="23"/>
      <c r="H35" s="1">
        <v>133333</v>
      </c>
      <c r="I35" s="13">
        <f t="shared" si="0"/>
        <v>0</v>
      </c>
    </row>
    <row r="36" spans="2:9" ht="30">
      <c r="B36" s="32" t="s">
        <v>93</v>
      </c>
      <c r="C36" s="25" t="s">
        <v>41</v>
      </c>
      <c r="D36" s="37" t="s">
        <v>35</v>
      </c>
      <c r="E36" s="25"/>
      <c r="F36" s="23"/>
      <c r="G36" s="23"/>
      <c r="H36" s="1">
        <v>133333</v>
      </c>
      <c r="I36" s="13">
        <f t="shared" si="0"/>
        <v>0</v>
      </c>
    </row>
    <row r="37" spans="2:9" ht="30.5" thickBot="1">
      <c r="B37" s="38" t="s">
        <v>45</v>
      </c>
      <c r="C37" s="39" t="s">
        <v>41</v>
      </c>
      <c r="D37" s="40" t="s">
        <v>35</v>
      </c>
      <c r="E37" s="39"/>
      <c r="F37" s="41"/>
      <c r="G37" s="41"/>
      <c r="H37" s="9">
        <v>133333</v>
      </c>
      <c r="I37" s="14">
        <f t="shared" si="0"/>
        <v>0</v>
      </c>
    </row>
    <row r="38" spans="2:9" ht="15.5" thickBot="1">
      <c r="B38" s="15" t="s">
        <v>8</v>
      </c>
      <c r="C38" s="6"/>
      <c r="D38" s="6"/>
      <c r="E38" s="6"/>
      <c r="F38" s="6"/>
      <c r="G38" s="6"/>
      <c r="H38" s="6"/>
      <c r="I38" s="17">
        <f>SUBTOTAL(9,I30:I37)</f>
        <v>0</v>
      </c>
    </row>
  </sheetData>
  <mergeCells count="1">
    <mergeCell ref="B14:E15"/>
  </mergeCells>
  <phoneticPr fontId="2"/>
  <dataValidations count="2">
    <dataValidation type="whole" operator="greaterThanOrEqual" allowBlank="1" showInputMessage="1" showErrorMessage="1" sqref="G30:G37" xr:uid="{BA40AA61-4688-430E-B38F-6C330FA8091E}">
      <formula1>1</formula1>
    </dataValidation>
    <dataValidation type="whole" allowBlank="1" showInputMessage="1" showErrorMessage="1" sqref="F30:F37" xr:uid="{BCD19876-FAD7-47CD-8227-13C93B1FA153}">
      <formula1>1</formula1>
      <formula2>1000</formula2>
    </dataValidation>
  </dataValidations>
  <pageMargins left="0.7" right="0.7" top="0.75" bottom="0.75" header="0.3" footer="0.3"/>
  <pageSetup paperSize="9" scale="56" fitToWidth="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BBBEE0E-AF89-4DF0-A0B1-D8B84FDF6323}">
          <x14:formula1>
            <xm:f>さわらないでください。!$I$3:$I$15</xm:f>
          </x14:formula1>
          <xm:sqref>B18:B22 B30:B37</xm:sqref>
        </x14:dataValidation>
        <x14:dataValidation type="list" allowBlank="1" showInputMessage="1" showErrorMessage="1" xr:uid="{3C74A7DB-3578-4DCA-9AB4-4E98E7D3555E}">
          <x14:formula1>
            <xm:f>さわらないでください。!$H$3:$H$4</xm:f>
          </x14:formula1>
          <xm:sqref>C18:C22 D30:D34</xm:sqref>
        </x14:dataValidation>
        <x14:dataValidation type="list" allowBlank="1" showInputMessage="1" showErrorMessage="1" xr:uid="{39BBA365-2C65-4A89-A5BE-8AEF2F569024}">
          <x14:formula1>
            <xm:f>さわらないでください。!$B$3:$B$6</xm:f>
          </x14:formula1>
          <xm:sqref>D35:D37 C30:C37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A184E-5910-4DCF-BF5C-37C07C8E1B9C}">
  <sheetPr>
    <tabColor theme="8" tint="0.79998168889431442"/>
    <pageSetUpPr fitToPage="1"/>
  </sheetPr>
  <dimension ref="A1:N88"/>
  <sheetViews>
    <sheetView showGridLines="0" view="pageBreakPreview" zoomScale="55" zoomScaleNormal="70" zoomScaleSheetLayoutView="55" workbookViewId="0">
      <selection activeCell="E94" sqref="E94"/>
    </sheetView>
  </sheetViews>
  <sheetFormatPr defaultColWidth="8.6640625" defaultRowHeight="15"/>
  <cols>
    <col min="1" max="1" width="6.75" style="110" customWidth="1"/>
    <col min="2" max="2" width="2.5" style="110" customWidth="1"/>
    <col min="3" max="3" width="70.83203125" style="110" customWidth="1"/>
    <col min="4" max="4" width="13.83203125" style="110" customWidth="1"/>
    <col min="5" max="5" width="34.75" style="110" customWidth="1"/>
    <col min="6" max="6" width="19.58203125" style="110" customWidth="1"/>
    <col min="7" max="7" width="26.25" style="110" customWidth="1"/>
    <col min="8" max="8" width="34.25" style="110" customWidth="1"/>
    <col min="9" max="9" width="28.75" style="110" customWidth="1"/>
    <col min="10" max="12" width="16.58203125" style="110" customWidth="1"/>
    <col min="13" max="13" width="2.6640625" style="110" customWidth="1"/>
    <col min="14" max="16384" width="8.6640625" style="110"/>
  </cols>
  <sheetData>
    <row r="1" spans="1:12" ht="181.5" customHeight="1"/>
    <row r="2" spans="1:12" ht="44.5" customHeight="1">
      <c r="A2" s="109" t="s">
        <v>178</v>
      </c>
    </row>
    <row r="3" spans="1:12" ht="7.15" customHeight="1" thickBot="1"/>
    <row r="4" spans="1:12" ht="24" customHeight="1">
      <c r="B4" s="111" t="s">
        <v>29</v>
      </c>
      <c r="C4" s="112"/>
      <c r="D4" s="112"/>
      <c r="E4" s="112"/>
      <c r="F4" s="112"/>
      <c r="G4" s="112"/>
      <c r="H4" s="112"/>
      <c r="I4" s="112"/>
      <c r="J4" s="112"/>
      <c r="K4" s="112"/>
      <c r="L4" s="113"/>
    </row>
    <row r="5" spans="1:12" ht="4.9000000000000004" customHeight="1">
      <c r="B5" s="114"/>
      <c r="C5" s="115"/>
      <c r="D5" s="115"/>
      <c r="E5" s="115"/>
      <c r="F5" s="115"/>
      <c r="G5" s="115"/>
      <c r="H5" s="115"/>
      <c r="I5" s="115"/>
      <c r="J5" s="115"/>
      <c r="K5" s="115"/>
      <c r="L5" s="116"/>
    </row>
    <row r="6" spans="1:12" ht="22.5" thickBot="1">
      <c r="B6" s="117" t="s">
        <v>179</v>
      </c>
      <c r="C6" s="118"/>
      <c r="D6" s="118"/>
      <c r="E6" s="115"/>
      <c r="F6" s="115"/>
      <c r="G6" s="115"/>
      <c r="H6" s="115"/>
      <c r="I6" s="115"/>
      <c r="J6" s="115"/>
      <c r="K6" s="115"/>
      <c r="L6" s="116"/>
    </row>
    <row r="7" spans="1:12" ht="23" thickTop="1" thickBot="1">
      <c r="B7" s="119" t="s">
        <v>56</v>
      </c>
      <c r="C7" s="120"/>
      <c r="D7" s="121"/>
      <c r="E7" s="122" t="str" cm="1">
        <f t="array" ref="E7">_xlfn.IFS(B7="（プルダウンから選択）","",B7="はい","※②を入力してください",B7="いいえ","※②は入力不要です。③以降を回答してください")</f>
        <v>※②は入力不要です。③以降を回答してください</v>
      </c>
      <c r="F7" s="115"/>
      <c r="G7" s="115"/>
      <c r="H7" s="115"/>
      <c r="I7" s="115"/>
      <c r="J7" s="115"/>
      <c r="K7" s="115"/>
      <c r="L7" s="116"/>
    </row>
    <row r="8" spans="1:12" ht="5.5" customHeight="1" thickTop="1">
      <c r="B8" s="123"/>
      <c r="C8" s="115"/>
      <c r="D8" s="115"/>
      <c r="E8" s="115"/>
      <c r="F8" s="115"/>
      <c r="G8" s="115"/>
      <c r="H8" s="115"/>
      <c r="I8" s="115"/>
      <c r="J8" s="115"/>
      <c r="K8" s="115"/>
      <c r="L8" s="116"/>
    </row>
    <row r="9" spans="1:12" ht="22.5" thickBot="1">
      <c r="B9" s="117" t="s">
        <v>180</v>
      </c>
      <c r="C9" s="124"/>
      <c r="D9" s="124"/>
      <c r="E9" s="115"/>
      <c r="F9" s="115"/>
      <c r="G9" s="115"/>
      <c r="H9" s="115"/>
      <c r="I9" s="115"/>
      <c r="J9" s="115"/>
      <c r="K9" s="115"/>
      <c r="L9" s="116"/>
    </row>
    <row r="10" spans="1:12" ht="23" thickTop="1" thickBot="1">
      <c r="B10" s="119" t="s">
        <v>43</v>
      </c>
      <c r="C10" s="120"/>
      <c r="D10" s="121"/>
      <c r="E10" s="115"/>
      <c r="F10" s="115"/>
      <c r="G10" s="115"/>
      <c r="H10" s="115"/>
      <c r="I10" s="115"/>
      <c r="J10" s="115"/>
      <c r="K10" s="115"/>
      <c r="L10" s="116"/>
    </row>
    <row r="11" spans="1:12" ht="8.15" customHeight="1" thickTop="1">
      <c r="B11" s="123"/>
      <c r="C11" s="115"/>
      <c r="D11" s="115"/>
      <c r="E11" s="115"/>
      <c r="F11" s="115"/>
      <c r="G11" s="115"/>
      <c r="H11" s="115"/>
      <c r="I11" s="115"/>
      <c r="J11" s="115"/>
      <c r="K11" s="115"/>
      <c r="L11" s="116"/>
    </row>
    <row r="12" spans="1:12" ht="39.65" customHeight="1">
      <c r="B12" s="125" t="s">
        <v>181</v>
      </c>
      <c r="C12" s="126"/>
      <c r="D12" s="115"/>
      <c r="E12" s="115"/>
      <c r="F12" s="115"/>
      <c r="G12" s="115"/>
      <c r="H12" s="115"/>
      <c r="I12" s="115"/>
      <c r="J12" s="115"/>
      <c r="K12" s="115"/>
      <c r="L12" s="116"/>
    </row>
    <row r="13" spans="1:12" ht="51" customHeight="1">
      <c r="B13" s="127" t="str">
        <f>IF(B7="（プルダウンから選択）", "", IF(B7="いいえ", "『（１）介護テクノロジーの導入支援』の表に入力してください。", IF(AND(B7="はい", B10="いいえ"), "『（１）介護テクノロジーの導入支援』の表に入力してください。", IF(AND(B7="はい", B10="はい"), "『（２）介護テクノロジーのパッケージ型導入支援』の表に入力してください。（ただし、介護ソフトと連動しないテクノロジーについては『（１）介護テクノロジーの導入支援』の表に入力してください。）", "（注意）②に答えていませんので、回答してください。"))))</f>
        <v>『（１）介護テクノロジーの導入支援』の表に入力してください。</v>
      </c>
      <c r="C13" s="126"/>
      <c r="D13" s="115"/>
      <c r="E13" s="115"/>
      <c r="F13" s="115"/>
      <c r="G13" s="115"/>
      <c r="H13" s="115"/>
      <c r="I13" s="115"/>
      <c r="J13" s="115"/>
      <c r="K13" s="115"/>
      <c r="L13" s="116"/>
    </row>
    <row r="14" spans="1:12" ht="25.15" customHeight="1">
      <c r="B14" s="128" t="s">
        <v>182</v>
      </c>
      <c r="C14" s="126"/>
      <c r="D14" s="115"/>
      <c r="E14" s="115"/>
      <c r="F14" s="115"/>
      <c r="G14" s="115"/>
      <c r="H14" s="115"/>
      <c r="I14" s="115"/>
      <c r="J14" s="115"/>
      <c r="K14" s="115"/>
      <c r="L14" s="116"/>
    </row>
    <row r="15" spans="1:12" ht="25.15" customHeight="1">
      <c r="B15" s="128" t="s">
        <v>183</v>
      </c>
      <c r="C15" s="126"/>
      <c r="D15" s="115"/>
      <c r="E15" s="115"/>
      <c r="F15" s="115"/>
      <c r="G15" s="115"/>
      <c r="H15" s="115"/>
      <c r="I15" s="115"/>
      <c r="J15" s="115"/>
      <c r="K15" s="115"/>
      <c r="L15" s="116"/>
    </row>
    <row r="16" spans="1:12" ht="25.15" customHeight="1">
      <c r="B16" s="128"/>
      <c r="C16" s="126"/>
      <c r="D16" s="115"/>
      <c r="E16" s="115"/>
      <c r="F16" s="115"/>
      <c r="G16" s="115"/>
      <c r="H16" s="115"/>
      <c r="I16" s="115"/>
      <c r="J16" s="115"/>
      <c r="K16" s="115"/>
      <c r="L16" s="116"/>
    </row>
    <row r="17" spans="1:12" ht="22.5" thickBot="1">
      <c r="B17" s="117" t="s">
        <v>184</v>
      </c>
      <c r="C17" s="124"/>
      <c r="D17" s="124"/>
      <c r="E17" s="115"/>
      <c r="F17" s="115"/>
      <c r="G17" s="115"/>
      <c r="H17" s="115"/>
      <c r="I17" s="115"/>
      <c r="J17" s="115"/>
      <c r="K17" s="115"/>
      <c r="L17" s="116"/>
    </row>
    <row r="18" spans="1:12" ht="19.5" customHeight="1" thickTop="1" thickBot="1">
      <c r="B18" s="119" t="s">
        <v>185</v>
      </c>
      <c r="C18" s="120"/>
      <c r="D18" s="115"/>
      <c r="E18" s="122" t="str" cm="1">
        <f t="array" ref="E18">_xlfn.IFS(B18="施設・居住系サービス","※④及び⑤に入力し、補助限度台数を確認してください。",B18="在宅系サービス","※④及び⑤に入力し、補助限度台数を確認してください。",B18="（プルダウンから選択）","")</f>
        <v>※④及び⑤に入力し、補助限度台数を確認してください。</v>
      </c>
      <c r="F18" s="115"/>
      <c r="G18" s="115"/>
      <c r="H18" s="115"/>
      <c r="I18" s="115"/>
      <c r="J18" s="115"/>
      <c r="K18" s="115"/>
      <c r="L18" s="116"/>
    </row>
    <row r="19" spans="1:12" ht="9.65" customHeight="1" thickTop="1">
      <c r="B19" s="123"/>
      <c r="C19" s="115"/>
      <c r="D19" s="115"/>
      <c r="E19" s="115"/>
      <c r="F19" s="115"/>
      <c r="G19" s="115"/>
      <c r="H19" s="115"/>
      <c r="I19" s="115"/>
      <c r="J19" s="115"/>
      <c r="K19" s="115"/>
      <c r="L19" s="116"/>
    </row>
    <row r="20" spans="1:12" ht="22.5" thickBot="1">
      <c r="B20" s="117" t="s">
        <v>186</v>
      </c>
      <c r="C20" s="124"/>
      <c r="D20" s="124"/>
      <c r="E20" s="115"/>
      <c r="F20" s="115"/>
      <c r="G20" s="115"/>
      <c r="H20" s="115"/>
      <c r="I20" s="115"/>
      <c r="J20" s="115"/>
      <c r="K20" s="115"/>
      <c r="L20" s="116"/>
    </row>
    <row r="21" spans="1:12" ht="19.5" customHeight="1" thickTop="1" thickBot="1">
      <c r="B21" s="119" t="s">
        <v>204</v>
      </c>
      <c r="C21" s="120"/>
      <c r="D21" s="115"/>
      <c r="E21" s="115"/>
      <c r="F21" s="115"/>
      <c r="G21" s="115"/>
      <c r="H21" s="115"/>
      <c r="I21" s="115"/>
      <c r="J21" s="115"/>
      <c r="K21" s="115"/>
      <c r="L21" s="116"/>
    </row>
    <row r="22" spans="1:12" ht="9.65" customHeight="1" thickTop="1">
      <c r="B22" s="123"/>
      <c r="C22" s="115"/>
      <c r="D22" s="115"/>
      <c r="E22" s="115"/>
      <c r="F22" s="115"/>
      <c r="G22" s="115"/>
      <c r="H22" s="115"/>
      <c r="I22" s="115"/>
      <c r="J22" s="115"/>
      <c r="K22" s="115"/>
      <c r="L22" s="116"/>
    </row>
    <row r="23" spans="1:12" ht="9.65" customHeight="1">
      <c r="B23" s="123"/>
      <c r="C23" s="115"/>
      <c r="D23" s="115"/>
      <c r="E23" s="115"/>
      <c r="F23" s="115"/>
      <c r="G23" s="115"/>
      <c r="H23" s="115"/>
      <c r="I23" s="115"/>
      <c r="J23" s="115"/>
      <c r="K23" s="115"/>
      <c r="L23" s="116"/>
    </row>
    <row r="24" spans="1:12" ht="22">
      <c r="B24" s="117" t="s">
        <v>187</v>
      </c>
      <c r="C24" s="124"/>
      <c r="D24" s="124"/>
      <c r="E24" s="115"/>
      <c r="F24" s="115"/>
      <c r="G24" s="115"/>
      <c r="H24" s="115"/>
      <c r="I24" s="115"/>
      <c r="J24" s="115"/>
      <c r="K24" s="115"/>
      <c r="L24" s="116"/>
    </row>
    <row r="25" spans="1:12" ht="22.5" thickBot="1">
      <c r="B25" s="129"/>
      <c r="C25" s="124" t="s">
        <v>188</v>
      </c>
      <c r="D25" s="124"/>
      <c r="E25" s="115"/>
      <c r="F25" s="115"/>
      <c r="G25" s="115"/>
      <c r="H25" s="115"/>
      <c r="I25" s="115"/>
      <c r="J25" s="115"/>
      <c r="K25" s="115"/>
      <c r="L25" s="116"/>
    </row>
    <row r="26" spans="1:12" ht="54" customHeight="1" thickTop="1" thickBot="1">
      <c r="B26" s="130">
        <v>100</v>
      </c>
      <c r="C26" s="131"/>
      <c r="D26" s="124" t="s">
        <v>189</v>
      </c>
      <c r="E26" s="132" t="s">
        <v>190</v>
      </c>
      <c r="F26" s="133" cm="1">
        <f t="array" ref="F26">ROUNDUP(_xlfn.IFS(AND(B18="（プルダウンから選択）",B21="（プルダウンから選択）"),"",AND(B18="施設・居住系サービス",B21="（プルダウンから選択）"),"",AND(B18="施設・居住系サービス",B21="レベル３事業者である"),B26/5,AND(B18="施設・居住系サービス",B21="レベル３事業者ではない"),B26/10,AND(B18="在宅系サービス",B21="レベル３事業者である"),B26/10,AND(B18="在宅系サービス",B21="レベル３事業者ではない"),B26/20),0)</f>
        <v>20</v>
      </c>
      <c r="G26" s="134" t="s">
        <v>191</v>
      </c>
      <c r="H26" s="135"/>
      <c r="I26" s="135"/>
      <c r="J26" s="135"/>
      <c r="K26" s="135"/>
      <c r="L26" s="136"/>
    </row>
    <row r="27" spans="1:12" ht="14.15" customHeight="1" thickTop="1" thickBot="1">
      <c r="B27" s="137"/>
      <c r="C27" s="138"/>
      <c r="D27" s="139"/>
      <c r="E27" s="140"/>
      <c r="F27" s="141"/>
      <c r="G27" s="142"/>
      <c r="H27" s="142"/>
      <c r="I27" s="142"/>
      <c r="J27" s="142"/>
      <c r="K27" s="142"/>
      <c r="L27" s="143"/>
    </row>
    <row r="28" spans="1:12" ht="33" customHeight="1" thickBot="1"/>
    <row r="29" spans="1:12" ht="18.75" customHeight="1" thickTop="1">
      <c r="A29" s="144" t="s">
        <v>66</v>
      </c>
      <c r="B29" s="145"/>
      <c r="C29" s="146" t="s">
        <v>205</v>
      </c>
      <c r="D29" s="145" t="s">
        <v>67</v>
      </c>
      <c r="E29" s="147" t="s">
        <v>206</v>
      </c>
    </row>
    <row r="30" spans="1:12" ht="12" customHeight="1">
      <c r="A30" s="148"/>
      <c r="B30" s="149"/>
      <c r="C30" s="150"/>
      <c r="D30" s="149"/>
      <c r="E30" s="151"/>
    </row>
    <row r="31" spans="1:12" ht="11.25" customHeight="1" thickBot="1">
      <c r="A31" s="152"/>
      <c r="B31" s="153"/>
      <c r="C31" s="154"/>
      <c r="D31" s="153"/>
      <c r="E31" s="155"/>
    </row>
    <row r="32" spans="1:12" ht="12" customHeight="1"/>
    <row r="33" spans="2:12" ht="27" thickBot="1">
      <c r="B33" s="156" t="s">
        <v>192</v>
      </c>
    </row>
    <row r="34" spans="2:12" ht="44.5" customHeight="1" thickBot="1">
      <c r="H34" s="157" t="s">
        <v>37</v>
      </c>
      <c r="I34" s="158"/>
      <c r="L34" s="159" t="s">
        <v>17</v>
      </c>
    </row>
    <row r="35" spans="2:12" ht="39.75" customHeight="1" thickBot="1">
      <c r="B35" s="160" t="s">
        <v>39</v>
      </c>
      <c r="C35" s="161"/>
      <c r="D35" s="162" t="s">
        <v>33</v>
      </c>
      <c r="E35" s="163" t="s">
        <v>193</v>
      </c>
      <c r="F35" s="164" t="s">
        <v>32</v>
      </c>
      <c r="G35" s="165" t="s">
        <v>73</v>
      </c>
      <c r="H35" s="166" t="s">
        <v>74</v>
      </c>
      <c r="I35" s="167" t="s">
        <v>75</v>
      </c>
      <c r="J35" s="168" t="s">
        <v>38</v>
      </c>
      <c r="K35" s="164" t="s">
        <v>64</v>
      </c>
      <c r="L35" s="169" t="s">
        <v>15</v>
      </c>
    </row>
    <row r="36" spans="2:12" ht="22" customHeight="1" thickBot="1">
      <c r="B36" s="170" t="s">
        <v>194</v>
      </c>
      <c r="C36" s="171"/>
      <c r="D36" s="172"/>
      <c r="E36" s="172"/>
      <c r="F36" s="172"/>
      <c r="G36" s="172"/>
      <c r="H36" s="172"/>
      <c r="I36" s="172"/>
      <c r="J36" s="173"/>
      <c r="K36" s="173"/>
      <c r="L36" s="174"/>
    </row>
    <row r="37" spans="2:12" ht="22" customHeight="1" thickTop="1">
      <c r="B37" s="175"/>
      <c r="C37" s="176" t="s">
        <v>18</v>
      </c>
      <c r="D37" s="177" t="s">
        <v>36</v>
      </c>
      <c r="E37" s="178"/>
      <c r="F37" s="179"/>
      <c r="G37" s="180"/>
      <c r="H37" s="180"/>
      <c r="I37" s="181"/>
      <c r="J37" s="182">
        <f>ROUNDDOWN(SUM(G37:I37)/4*3,-3)</f>
        <v>0</v>
      </c>
      <c r="K37" s="183">
        <f>F37*1000000</f>
        <v>0</v>
      </c>
      <c r="L37" s="184">
        <f>MIN(J37:K37)</f>
        <v>0</v>
      </c>
    </row>
    <row r="38" spans="2:12" ht="22" customHeight="1">
      <c r="B38" s="185"/>
      <c r="C38" s="186" t="s">
        <v>19</v>
      </c>
      <c r="D38" s="187" t="s">
        <v>36</v>
      </c>
      <c r="E38" s="188"/>
      <c r="F38" s="189"/>
      <c r="G38" s="190"/>
      <c r="H38" s="190"/>
      <c r="I38" s="191"/>
      <c r="J38" s="192">
        <f t="shared" ref="J38:J49" si="0">ROUNDDOWN(SUM(G38:I38)/4*3,-3)</f>
        <v>0</v>
      </c>
      <c r="K38" s="193">
        <f>F38*300000</f>
        <v>0</v>
      </c>
      <c r="L38" s="194">
        <f t="shared" ref="L38:L49" si="1">MIN(J38:K38)</f>
        <v>0</v>
      </c>
    </row>
    <row r="39" spans="2:12" ht="22" customHeight="1">
      <c r="B39" s="185"/>
      <c r="C39" s="186" t="s">
        <v>20</v>
      </c>
      <c r="D39" s="195" t="s">
        <v>36</v>
      </c>
      <c r="E39" s="188"/>
      <c r="F39" s="189"/>
      <c r="G39" s="190"/>
      <c r="H39" s="190"/>
      <c r="I39" s="191"/>
      <c r="J39" s="192">
        <f t="shared" si="0"/>
        <v>0</v>
      </c>
      <c r="K39" s="196">
        <f>F39*300000</f>
        <v>0</v>
      </c>
      <c r="L39" s="194">
        <f t="shared" si="1"/>
        <v>0</v>
      </c>
    </row>
    <row r="40" spans="2:12" ht="22" customHeight="1">
      <c r="B40" s="185"/>
      <c r="C40" s="186" t="s">
        <v>14</v>
      </c>
      <c r="D40" s="195" t="s">
        <v>36</v>
      </c>
      <c r="E40" s="188"/>
      <c r="F40" s="189"/>
      <c r="G40" s="190"/>
      <c r="H40" s="190"/>
      <c r="I40" s="191"/>
      <c r="J40" s="192">
        <f t="shared" si="0"/>
        <v>0</v>
      </c>
      <c r="K40" s="193">
        <f t="shared" ref="K40" si="2">F40*1000000</f>
        <v>0</v>
      </c>
      <c r="L40" s="194">
        <f t="shared" si="1"/>
        <v>0</v>
      </c>
    </row>
    <row r="41" spans="2:12" ht="22" customHeight="1">
      <c r="B41" s="185"/>
      <c r="C41" s="186" t="s">
        <v>68</v>
      </c>
      <c r="D41" s="195" t="s">
        <v>36</v>
      </c>
      <c r="E41" s="188"/>
      <c r="F41" s="189"/>
      <c r="G41" s="190"/>
      <c r="H41" s="190"/>
      <c r="I41" s="191"/>
      <c r="J41" s="192">
        <f>ROUNDDOWN(SUM(G41:I41)/4*3,-3)</f>
        <v>0</v>
      </c>
      <c r="K41" s="193">
        <f t="shared" ref="K41:K49" si="3">F41*300000</f>
        <v>0</v>
      </c>
      <c r="L41" s="194">
        <f t="shared" si="1"/>
        <v>0</v>
      </c>
    </row>
    <row r="42" spans="2:12" ht="22" customHeight="1">
      <c r="B42" s="185"/>
      <c r="C42" s="186" t="s">
        <v>69</v>
      </c>
      <c r="D42" s="195" t="s">
        <v>36</v>
      </c>
      <c r="E42" s="188"/>
      <c r="F42" s="189"/>
      <c r="G42" s="190"/>
      <c r="H42" s="190"/>
      <c r="I42" s="191"/>
      <c r="J42" s="192">
        <f>ROUNDDOWN(SUM(G42:I42)/4*3,-3)</f>
        <v>0</v>
      </c>
      <c r="K42" s="193">
        <f t="shared" si="3"/>
        <v>0</v>
      </c>
      <c r="L42" s="194">
        <f t="shared" si="1"/>
        <v>0</v>
      </c>
    </row>
    <row r="43" spans="2:12" ht="22" customHeight="1">
      <c r="B43" s="185"/>
      <c r="C43" s="186" t="s">
        <v>1</v>
      </c>
      <c r="D43" s="195" t="s">
        <v>36</v>
      </c>
      <c r="E43" s="188"/>
      <c r="F43" s="189"/>
      <c r="G43" s="190"/>
      <c r="H43" s="190"/>
      <c r="I43" s="191"/>
      <c r="J43" s="192">
        <f t="shared" si="0"/>
        <v>0</v>
      </c>
      <c r="K43" s="193">
        <f t="shared" si="3"/>
        <v>0</v>
      </c>
      <c r="L43" s="194">
        <f t="shared" si="1"/>
        <v>0</v>
      </c>
    </row>
    <row r="44" spans="2:12" ht="22" customHeight="1">
      <c r="B44" s="185"/>
      <c r="C44" s="186" t="s">
        <v>1</v>
      </c>
      <c r="D44" s="195" t="s">
        <v>36</v>
      </c>
      <c r="E44" s="188"/>
      <c r="F44" s="189"/>
      <c r="G44" s="190"/>
      <c r="H44" s="190"/>
      <c r="I44" s="191"/>
      <c r="J44" s="192">
        <f t="shared" si="0"/>
        <v>0</v>
      </c>
      <c r="K44" s="193">
        <f t="shared" si="3"/>
        <v>0</v>
      </c>
      <c r="L44" s="194">
        <f t="shared" si="1"/>
        <v>0</v>
      </c>
    </row>
    <row r="45" spans="2:12" ht="22" customHeight="1">
      <c r="B45" s="185"/>
      <c r="C45" s="186" t="s">
        <v>1</v>
      </c>
      <c r="D45" s="195" t="s">
        <v>36</v>
      </c>
      <c r="E45" s="188"/>
      <c r="F45" s="189"/>
      <c r="G45" s="190"/>
      <c r="H45" s="190"/>
      <c r="I45" s="191"/>
      <c r="J45" s="192">
        <f t="shared" si="0"/>
        <v>0</v>
      </c>
      <c r="K45" s="193">
        <f t="shared" si="3"/>
        <v>0</v>
      </c>
      <c r="L45" s="194">
        <f t="shared" si="1"/>
        <v>0</v>
      </c>
    </row>
    <row r="46" spans="2:12" ht="22" customHeight="1">
      <c r="B46" s="185"/>
      <c r="C46" s="186" t="s">
        <v>1</v>
      </c>
      <c r="D46" s="195" t="s">
        <v>36</v>
      </c>
      <c r="E46" s="188"/>
      <c r="F46" s="189"/>
      <c r="G46" s="190"/>
      <c r="H46" s="190"/>
      <c r="I46" s="191"/>
      <c r="J46" s="192">
        <f t="shared" si="0"/>
        <v>0</v>
      </c>
      <c r="K46" s="193">
        <f t="shared" si="3"/>
        <v>0</v>
      </c>
      <c r="L46" s="194">
        <f t="shared" si="1"/>
        <v>0</v>
      </c>
    </row>
    <row r="47" spans="2:12" ht="22" customHeight="1">
      <c r="B47" s="185"/>
      <c r="C47" s="186" t="s">
        <v>9</v>
      </c>
      <c r="D47" s="195" t="s">
        <v>36</v>
      </c>
      <c r="E47" s="188"/>
      <c r="F47" s="189"/>
      <c r="G47" s="190"/>
      <c r="H47" s="190"/>
      <c r="I47" s="191"/>
      <c r="J47" s="192">
        <f t="shared" si="0"/>
        <v>0</v>
      </c>
      <c r="K47" s="193">
        <f t="shared" si="3"/>
        <v>0</v>
      </c>
      <c r="L47" s="194">
        <f t="shared" si="1"/>
        <v>0</v>
      </c>
    </row>
    <row r="48" spans="2:12" ht="22" customHeight="1">
      <c r="B48" s="185"/>
      <c r="C48" s="186" t="s">
        <v>10</v>
      </c>
      <c r="D48" s="195" t="s">
        <v>36</v>
      </c>
      <c r="E48" s="188"/>
      <c r="F48" s="189"/>
      <c r="G48" s="190"/>
      <c r="H48" s="190"/>
      <c r="I48" s="191"/>
      <c r="J48" s="192">
        <f t="shared" si="0"/>
        <v>0</v>
      </c>
      <c r="K48" s="193">
        <f t="shared" si="3"/>
        <v>0</v>
      </c>
      <c r="L48" s="194">
        <f t="shared" si="1"/>
        <v>0</v>
      </c>
    </row>
    <row r="49" spans="2:14" ht="22" customHeight="1" thickBot="1">
      <c r="B49" s="197"/>
      <c r="C49" s="198" t="s">
        <v>11</v>
      </c>
      <c r="D49" s="199" t="s">
        <v>36</v>
      </c>
      <c r="E49" s="200"/>
      <c r="F49" s="201"/>
      <c r="G49" s="202"/>
      <c r="H49" s="202"/>
      <c r="I49" s="203"/>
      <c r="J49" s="204">
        <f t="shared" si="0"/>
        <v>0</v>
      </c>
      <c r="K49" s="205">
        <f t="shared" si="3"/>
        <v>0</v>
      </c>
      <c r="L49" s="206">
        <f t="shared" si="1"/>
        <v>0</v>
      </c>
    </row>
    <row r="50" spans="2:14" ht="22" customHeight="1" thickTop="1" thickBot="1">
      <c r="B50" s="207" t="s">
        <v>195</v>
      </c>
      <c r="C50" s="208"/>
      <c r="D50" s="209"/>
      <c r="E50" s="209"/>
      <c r="F50" s="210"/>
      <c r="G50" s="211"/>
      <c r="H50" s="211"/>
      <c r="I50" s="212"/>
      <c r="J50" s="213"/>
      <c r="K50" s="214"/>
      <c r="L50" s="215"/>
    </row>
    <row r="51" spans="2:14" ht="22" customHeight="1" thickTop="1">
      <c r="B51" s="216"/>
      <c r="C51" s="217" t="s">
        <v>47</v>
      </c>
      <c r="D51" s="218" t="s">
        <v>36</v>
      </c>
      <c r="E51" s="219"/>
      <c r="F51" s="220" t="s">
        <v>70</v>
      </c>
      <c r="G51" s="221"/>
      <c r="H51" s="222"/>
      <c r="I51" s="219"/>
      <c r="J51" s="223">
        <f t="shared" ref="J51" si="4">ROUNDDOWN(SUM(G51:I51)/4*3,0)</f>
        <v>0</v>
      </c>
      <c r="K51" s="224" t="str">
        <f>IF(C51="（契約方法を選択する）", 0, IF(OR(C52="", C53="", C53="ケアプランデータ連携システムのデータ連携について選択"), "条件が不正です。", IF(AND(C51="職員数に応じて必要なライセンス数が変動するもの", C52="（職員数をプルダウンから選択）"), "条件が不正です", IF(C51="職員数に応じて必要なライセンス数が変動しないもの", 2500000 + IF(C53="5事業所以上と連携する", 50000, 0), IF(C51="職員数に応じて必要なライセンス数が変動するもの", IF(C52="１名以上10名以下", 1000000, IF(C52="11名以上20名以下", 1500000, IF(C52="21名以上30名以下", 2000000, IF(C52="31名以上", 2500000, "条件が不正です")))) + IF(C53="5事業所以上と連携する", 50000, 0), "条件が不正です")))))</f>
        <v>条件が不正です</v>
      </c>
      <c r="L51" s="225">
        <f>MIN(J51:K51)</f>
        <v>0</v>
      </c>
      <c r="N51" s="394"/>
    </row>
    <row r="52" spans="2:14" ht="22" customHeight="1">
      <c r="B52" s="226"/>
      <c r="C52" s="227" t="s">
        <v>44</v>
      </c>
      <c r="D52" s="228"/>
      <c r="E52" s="229"/>
      <c r="F52" s="230"/>
      <c r="G52" s="231"/>
      <c r="H52" s="232"/>
      <c r="I52" s="229"/>
      <c r="J52" s="233"/>
      <c r="K52" s="234"/>
      <c r="L52" s="235"/>
    </row>
    <row r="53" spans="2:14" ht="22.5" customHeight="1" thickBot="1">
      <c r="B53" s="236"/>
      <c r="C53" s="237" t="s">
        <v>76</v>
      </c>
      <c r="D53" s="238"/>
      <c r="E53" s="239"/>
      <c r="F53" s="240"/>
      <c r="G53" s="241"/>
      <c r="H53" s="242"/>
      <c r="I53" s="239"/>
      <c r="J53" s="243"/>
      <c r="K53" s="244"/>
      <c r="L53" s="245"/>
    </row>
    <row r="54" spans="2:14" ht="21" customHeight="1" thickBot="1">
      <c r="B54" s="246" t="s">
        <v>196</v>
      </c>
      <c r="C54" s="247"/>
      <c r="D54" s="248"/>
      <c r="E54" s="248"/>
      <c r="F54" s="249"/>
      <c r="G54" s="250"/>
      <c r="H54" s="251"/>
      <c r="I54" s="251"/>
      <c r="J54" s="252"/>
      <c r="K54" s="253"/>
      <c r="L54" s="254"/>
    </row>
    <row r="55" spans="2:14" ht="21.65" customHeight="1" thickTop="1">
      <c r="B55" s="255"/>
      <c r="C55" s="176" t="s">
        <v>2</v>
      </c>
      <c r="D55" s="256" t="s">
        <v>36</v>
      </c>
      <c r="E55" s="178"/>
      <c r="F55" s="179"/>
      <c r="G55" s="181"/>
      <c r="H55" s="257" t="s">
        <v>77</v>
      </c>
      <c r="I55" s="258" t="s">
        <v>77</v>
      </c>
      <c r="J55" s="259">
        <f>ROUNDDOWN(SUM(G55:I55)/4*3,-3)</f>
        <v>0</v>
      </c>
      <c r="K55" s="260">
        <f>F55*1000000</f>
        <v>0</v>
      </c>
      <c r="L55" s="261">
        <f t="shared" ref="L55:L61" si="5">MIN(J55:K55)</f>
        <v>0</v>
      </c>
    </row>
    <row r="56" spans="2:14" ht="32">
      <c r="B56" s="255"/>
      <c r="C56" s="186" t="s">
        <v>3</v>
      </c>
      <c r="D56" s="195" t="s">
        <v>36</v>
      </c>
      <c r="E56" s="188"/>
      <c r="F56" s="189"/>
      <c r="G56" s="191"/>
      <c r="H56" s="262" t="s">
        <v>77</v>
      </c>
      <c r="I56" s="263" t="s">
        <v>77</v>
      </c>
      <c r="J56" s="264">
        <f t="shared" ref="J56:J61" si="6">ROUNDDOWN(SUM(G56:I56)/4*3,-3)</f>
        <v>0</v>
      </c>
      <c r="K56" s="193">
        <f>F56*1000000</f>
        <v>0</v>
      </c>
      <c r="L56" s="265">
        <f t="shared" si="5"/>
        <v>0</v>
      </c>
    </row>
    <row r="57" spans="2:14" ht="32">
      <c r="B57" s="255"/>
      <c r="C57" s="186" t="s">
        <v>4</v>
      </c>
      <c r="D57" s="195" t="s">
        <v>36</v>
      </c>
      <c r="E57" s="188"/>
      <c r="F57" s="266"/>
      <c r="G57" s="191"/>
      <c r="H57" s="262" t="s">
        <v>77</v>
      </c>
      <c r="I57" s="263" t="s">
        <v>77</v>
      </c>
      <c r="J57" s="264">
        <f t="shared" si="6"/>
        <v>0</v>
      </c>
      <c r="K57" s="193">
        <f>F57*1000000</f>
        <v>0</v>
      </c>
      <c r="L57" s="265">
        <f t="shared" si="5"/>
        <v>0</v>
      </c>
    </row>
    <row r="58" spans="2:14" ht="42.75" customHeight="1">
      <c r="B58" s="255"/>
      <c r="C58" s="186" t="s">
        <v>71</v>
      </c>
      <c r="D58" s="195" t="s">
        <v>36</v>
      </c>
      <c r="E58" s="188"/>
      <c r="F58" s="267"/>
      <c r="G58" s="191"/>
      <c r="H58" s="262" t="s">
        <v>77</v>
      </c>
      <c r="I58" s="263" t="s">
        <v>77</v>
      </c>
      <c r="J58" s="264">
        <f>ROUNDDOWN(SUM(G58:I58)/4*3,-3)</f>
        <v>0</v>
      </c>
      <c r="K58" s="193">
        <f>F58*1000000</f>
        <v>0</v>
      </c>
      <c r="L58" s="265">
        <f t="shared" si="5"/>
        <v>0</v>
      </c>
    </row>
    <row r="59" spans="2:14" ht="22" customHeight="1">
      <c r="B59" s="255"/>
      <c r="C59" s="186" t="s">
        <v>5</v>
      </c>
      <c r="D59" s="195" t="s">
        <v>152</v>
      </c>
      <c r="E59" s="188" t="s">
        <v>218</v>
      </c>
      <c r="F59" s="267">
        <v>1</v>
      </c>
      <c r="G59" s="191">
        <v>800000</v>
      </c>
      <c r="H59" s="262" t="s">
        <v>77</v>
      </c>
      <c r="I59" s="263" t="s">
        <v>77</v>
      </c>
      <c r="J59" s="264">
        <f t="shared" si="6"/>
        <v>600000</v>
      </c>
      <c r="K59" s="193">
        <f t="shared" ref="K59:K61" si="7">F59*1000000</f>
        <v>1000000</v>
      </c>
      <c r="L59" s="265">
        <f t="shared" si="5"/>
        <v>600000</v>
      </c>
    </row>
    <row r="60" spans="2:14" ht="22" customHeight="1">
      <c r="B60" s="255"/>
      <c r="C60" s="186" t="s">
        <v>6</v>
      </c>
      <c r="D60" s="195" t="s">
        <v>36</v>
      </c>
      <c r="E60" s="188"/>
      <c r="F60" s="189"/>
      <c r="G60" s="191"/>
      <c r="H60" s="262" t="s">
        <v>77</v>
      </c>
      <c r="I60" s="263" t="s">
        <v>77</v>
      </c>
      <c r="J60" s="264">
        <f t="shared" si="6"/>
        <v>0</v>
      </c>
      <c r="K60" s="193">
        <f t="shared" si="7"/>
        <v>0</v>
      </c>
      <c r="L60" s="265">
        <f t="shared" si="5"/>
        <v>0</v>
      </c>
    </row>
    <row r="61" spans="2:14" ht="22" customHeight="1" thickBot="1">
      <c r="B61" s="268"/>
      <c r="C61" s="198" t="s">
        <v>7</v>
      </c>
      <c r="D61" s="199" t="s">
        <v>36</v>
      </c>
      <c r="E61" s="200"/>
      <c r="F61" s="201"/>
      <c r="G61" s="203"/>
      <c r="H61" s="269" t="s">
        <v>77</v>
      </c>
      <c r="I61" s="270" t="s">
        <v>77</v>
      </c>
      <c r="J61" s="271">
        <f t="shared" si="6"/>
        <v>0</v>
      </c>
      <c r="K61" s="272">
        <f t="shared" si="7"/>
        <v>0</v>
      </c>
      <c r="L61" s="273">
        <f t="shared" si="5"/>
        <v>0</v>
      </c>
    </row>
    <row r="62" spans="2:14" ht="36" customHeight="1" thickTop="1" thickBot="1">
      <c r="B62" s="274" t="s">
        <v>8</v>
      </c>
      <c r="C62" s="275"/>
      <c r="D62" s="275"/>
      <c r="E62" s="276"/>
      <c r="F62" s="276"/>
      <c r="G62" s="277">
        <f>SUBTOTAL(9,G37:G49,G51:G52,G55:G61)</f>
        <v>800000</v>
      </c>
      <c r="H62" s="278"/>
      <c r="I62" s="278"/>
      <c r="J62" s="279"/>
      <c r="K62" s="280"/>
      <c r="L62" s="281">
        <f>ROUNDDOWN((SUBTOTAL(9,L37:L49,L51:L52,L55:L61)),-3)</f>
        <v>600000</v>
      </c>
    </row>
    <row r="63" spans="2:14">
      <c r="L63" s="282"/>
    </row>
    <row r="64" spans="2:14">
      <c r="L64" s="282"/>
    </row>
    <row r="65" spans="2:12" ht="27.65" customHeight="1" thickBot="1">
      <c r="B65" s="156" t="s">
        <v>16</v>
      </c>
      <c r="C65" s="283"/>
      <c r="D65" s="283"/>
    </row>
    <row r="66" spans="2:12" ht="41.5" customHeight="1" thickBot="1">
      <c r="H66" s="157" t="s">
        <v>37</v>
      </c>
      <c r="I66" s="158"/>
      <c r="L66" s="159" t="s">
        <v>17</v>
      </c>
    </row>
    <row r="67" spans="2:12" ht="45.75" customHeight="1" thickBot="1">
      <c r="B67" s="160" t="s">
        <v>39</v>
      </c>
      <c r="C67" s="161"/>
      <c r="D67" s="284" t="s">
        <v>33</v>
      </c>
      <c r="E67" s="285" t="s">
        <v>197</v>
      </c>
      <c r="F67" s="286" t="s">
        <v>32</v>
      </c>
      <c r="G67" s="165" t="s">
        <v>73</v>
      </c>
      <c r="H67" s="166" t="s">
        <v>74</v>
      </c>
      <c r="I67" s="167" t="s">
        <v>75</v>
      </c>
      <c r="J67" s="168" t="s">
        <v>38</v>
      </c>
      <c r="K67" s="287" t="s">
        <v>64</v>
      </c>
      <c r="L67" s="288" t="s">
        <v>15</v>
      </c>
    </row>
    <row r="68" spans="2:12" ht="30" customHeight="1" thickTop="1" thickBot="1">
      <c r="B68" s="289" t="s">
        <v>78</v>
      </c>
      <c r="C68" s="290"/>
      <c r="D68" s="291" t="s">
        <v>36</v>
      </c>
      <c r="E68" s="292"/>
      <c r="F68" s="293" t="s">
        <v>72</v>
      </c>
      <c r="G68" s="294"/>
      <c r="H68" s="295"/>
      <c r="I68" s="295"/>
      <c r="J68" s="296"/>
      <c r="K68" s="297"/>
      <c r="L68" s="298"/>
    </row>
    <row r="69" spans="2:12" ht="30" customHeight="1" thickTop="1" thickBot="1">
      <c r="B69" s="299" t="s">
        <v>198</v>
      </c>
      <c r="C69" s="300"/>
      <c r="D69" s="301"/>
      <c r="E69" s="301"/>
      <c r="F69" s="302"/>
      <c r="G69" s="301"/>
      <c r="H69" s="303"/>
      <c r="I69" s="304"/>
      <c r="J69" s="305"/>
      <c r="K69" s="306"/>
      <c r="L69" s="307"/>
    </row>
    <row r="70" spans="2:12" ht="30" customHeight="1" thickTop="1">
      <c r="B70" s="308"/>
      <c r="C70" s="309" t="s">
        <v>79</v>
      </c>
      <c r="D70" s="310" t="s">
        <v>36</v>
      </c>
      <c r="E70" s="311"/>
      <c r="F70" s="312"/>
      <c r="G70" s="313"/>
      <c r="H70" s="303"/>
      <c r="I70" s="303"/>
      <c r="J70" s="314"/>
      <c r="K70" s="315"/>
      <c r="L70" s="316"/>
    </row>
    <row r="71" spans="2:12" ht="30" customHeight="1">
      <c r="B71" s="308"/>
      <c r="C71" s="317" t="s">
        <v>79</v>
      </c>
      <c r="D71" s="318" t="s">
        <v>36</v>
      </c>
      <c r="E71" s="319"/>
      <c r="F71" s="320"/>
      <c r="G71" s="321"/>
      <c r="H71" s="303"/>
      <c r="I71" s="303"/>
      <c r="J71" s="314"/>
      <c r="K71" s="315"/>
      <c r="L71" s="316"/>
    </row>
    <row r="72" spans="2:12" ht="30" customHeight="1">
      <c r="B72" s="308"/>
      <c r="C72" s="317" t="s">
        <v>79</v>
      </c>
      <c r="D72" s="318" t="s">
        <v>36</v>
      </c>
      <c r="E72" s="319"/>
      <c r="F72" s="266"/>
      <c r="G72" s="321"/>
      <c r="H72" s="303"/>
      <c r="I72" s="303"/>
      <c r="J72" s="314"/>
      <c r="K72" s="315"/>
      <c r="L72" s="316"/>
    </row>
    <row r="73" spans="2:12" ht="30" customHeight="1">
      <c r="B73" s="308"/>
      <c r="C73" s="317" t="s">
        <v>79</v>
      </c>
      <c r="D73" s="318" t="s">
        <v>36</v>
      </c>
      <c r="E73" s="319"/>
      <c r="F73" s="320"/>
      <c r="G73" s="321"/>
      <c r="H73" s="303"/>
      <c r="I73" s="303"/>
      <c r="J73" s="314"/>
      <c r="K73" s="315"/>
      <c r="L73" s="316"/>
    </row>
    <row r="74" spans="2:12" ht="30" customHeight="1">
      <c r="B74" s="308"/>
      <c r="C74" s="317" t="s">
        <v>79</v>
      </c>
      <c r="D74" s="318" t="s">
        <v>36</v>
      </c>
      <c r="E74" s="319"/>
      <c r="F74" s="320"/>
      <c r="G74" s="321"/>
      <c r="H74" s="303"/>
      <c r="I74" s="303"/>
      <c r="J74" s="314"/>
      <c r="K74" s="315"/>
      <c r="L74" s="316"/>
    </row>
    <row r="75" spans="2:12" ht="30" customHeight="1">
      <c r="B75" s="308"/>
      <c r="C75" s="317" t="s">
        <v>79</v>
      </c>
      <c r="D75" s="318" t="s">
        <v>36</v>
      </c>
      <c r="E75" s="319"/>
      <c r="F75" s="320"/>
      <c r="G75" s="321"/>
      <c r="H75" s="303"/>
      <c r="I75" s="303"/>
      <c r="J75" s="314"/>
      <c r="K75" s="315"/>
      <c r="L75" s="316"/>
    </row>
    <row r="76" spans="2:12" ht="30" customHeight="1">
      <c r="B76" s="308"/>
      <c r="C76" s="322" t="s">
        <v>199</v>
      </c>
      <c r="D76" s="323" t="s">
        <v>36</v>
      </c>
      <c r="E76" s="324"/>
      <c r="F76" s="325"/>
      <c r="G76" s="326"/>
      <c r="H76" s="303"/>
      <c r="I76" s="303"/>
      <c r="J76" s="327"/>
      <c r="K76" s="306"/>
      <c r="L76" s="328"/>
    </row>
    <row r="77" spans="2:12" ht="30" customHeight="1" thickBot="1">
      <c r="B77" s="308"/>
      <c r="C77" s="329" t="s">
        <v>200</v>
      </c>
      <c r="D77" s="330" t="s">
        <v>36</v>
      </c>
      <c r="E77" s="331"/>
      <c r="F77" s="332"/>
      <c r="G77" s="333"/>
      <c r="H77" s="334"/>
      <c r="I77" s="334"/>
      <c r="J77" s="335"/>
      <c r="K77" s="336"/>
      <c r="L77" s="337"/>
    </row>
    <row r="78" spans="2:12" ht="30.75" customHeight="1" thickTop="1" thickBot="1">
      <c r="B78" s="338" t="s">
        <v>8</v>
      </c>
      <c r="C78" s="339"/>
      <c r="D78" s="275"/>
      <c r="E78" s="276"/>
      <c r="F78" s="340"/>
      <c r="G78" s="277">
        <f>SUBTOTAL(9,G68,G70:G77)</f>
        <v>0</v>
      </c>
      <c r="H78" s="341">
        <f>H68</f>
        <v>0</v>
      </c>
      <c r="I78" s="341">
        <f>I68</f>
        <v>0</v>
      </c>
      <c r="J78" s="342">
        <f>ROUNDDOWN(SUM(G78:I78)/4*3,-3)</f>
        <v>0</v>
      </c>
      <c r="K78" s="343">
        <v>10000000</v>
      </c>
      <c r="L78" s="281">
        <f>MIN(J78:K78)</f>
        <v>0</v>
      </c>
    </row>
    <row r="79" spans="2:12" ht="15.5" thickBot="1"/>
    <row r="80" spans="2:12" ht="86.15" customHeight="1" thickBot="1">
      <c r="B80" s="344" t="s">
        <v>201</v>
      </c>
      <c r="C80" s="345"/>
      <c r="D80" s="345"/>
      <c r="E80" s="346"/>
      <c r="F80" s="347">
        <f>SUM(F37:F49,F55:F57,F60:F61,F70:F75)</f>
        <v>0</v>
      </c>
      <c r="G80" s="348" t="s">
        <v>202</v>
      </c>
      <c r="H80" s="349"/>
      <c r="I80" s="349"/>
      <c r="J80" s="350"/>
      <c r="K80" s="351"/>
      <c r="L80" s="352"/>
    </row>
    <row r="82" spans="2:12" ht="27.65" customHeight="1" thickBot="1">
      <c r="B82" s="156" t="s">
        <v>50</v>
      </c>
      <c r="C82" s="283"/>
      <c r="D82" s="283"/>
    </row>
    <row r="83" spans="2:12" ht="37.9" customHeight="1" thickTop="1" thickBot="1">
      <c r="K83" s="353" t="s">
        <v>203</v>
      </c>
      <c r="L83" s="354"/>
    </row>
    <row r="84" spans="2:12" ht="30" customHeight="1" thickTop="1" thickBot="1">
      <c r="B84" s="355" t="s">
        <v>55</v>
      </c>
      <c r="C84" s="356"/>
      <c r="D84" s="357" t="s">
        <v>33</v>
      </c>
      <c r="E84" s="163" t="s">
        <v>48</v>
      </c>
      <c r="F84" s="164" t="s">
        <v>49</v>
      </c>
      <c r="G84" s="358" t="s">
        <v>38</v>
      </c>
      <c r="H84" s="287" t="s">
        <v>64</v>
      </c>
      <c r="I84" s="288" t="s">
        <v>15</v>
      </c>
      <c r="K84" s="359" t="s">
        <v>80</v>
      </c>
      <c r="L84" s="360"/>
    </row>
    <row r="85" spans="2:12" ht="25.15" customHeight="1" thickTop="1">
      <c r="B85" s="361" t="s">
        <v>61</v>
      </c>
      <c r="C85" s="362"/>
      <c r="D85" s="363" t="s">
        <v>36</v>
      </c>
      <c r="E85" s="364"/>
      <c r="F85" s="365"/>
      <c r="G85" s="366">
        <f>ROUNDDOWN(F85/4*3,-3)</f>
        <v>0</v>
      </c>
      <c r="H85" s="367">
        <v>450000</v>
      </c>
      <c r="I85" s="368">
        <f>MIN(G85,H85)</f>
        <v>0</v>
      </c>
      <c r="K85" s="369">
        <f>L62+L78+I88</f>
        <v>600000</v>
      </c>
      <c r="L85" s="370"/>
    </row>
    <row r="86" spans="2:12" ht="25.15" customHeight="1">
      <c r="B86" s="371" t="s">
        <v>62</v>
      </c>
      <c r="C86" s="372"/>
      <c r="D86" s="373"/>
      <c r="E86" s="374"/>
      <c r="F86" s="375"/>
      <c r="G86" s="376"/>
      <c r="H86" s="377"/>
      <c r="I86" s="378"/>
      <c r="K86" s="379"/>
      <c r="L86" s="370"/>
    </row>
    <row r="87" spans="2:12" ht="25.15" customHeight="1" thickBot="1">
      <c r="B87" s="380" t="s">
        <v>63</v>
      </c>
      <c r="C87" s="381"/>
      <c r="D87" s="382"/>
      <c r="E87" s="383"/>
      <c r="F87" s="384"/>
      <c r="G87" s="385"/>
      <c r="H87" s="386"/>
      <c r="I87" s="378"/>
      <c r="K87" s="379"/>
      <c r="L87" s="370"/>
    </row>
    <row r="88" spans="2:12" ht="31.5" customHeight="1" thickTop="1" thickBot="1">
      <c r="B88" s="387" t="s">
        <v>8</v>
      </c>
      <c r="C88" s="388"/>
      <c r="D88" s="276"/>
      <c r="E88" s="276"/>
      <c r="F88" s="389">
        <f>F85</f>
        <v>0</v>
      </c>
      <c r="G88" s="390"/>
      <c r="H88" s="391"/>
      <c r="I88" s="281">
        <f>I85</f>
        <v>0</v>
      </c>
      <c r="K88" s="392"/>
      <c r="L88" s="393"/>
    </row>
  </sheetData>
  <mergeCells count="36">
    <mergeCell ref="K85:L88"/>
    <mergeCell ref="B88:C88"/>
    <mergeCell ref="H68:H77"/>
    <mergeCell ref="I68:I77"/>
    <mergeCell ref="B80:E80"/>
    <mergeCell ref="B84:C84"/>
    <mergeCell ref="D85:D87"/>
    <mergeCell ref="E85:E87"/>
    <mergeCell ref="F85:F87"/>
    <mergeCell ref="G85:G87"/>
    <mergeCell ref="H85:H87"/>
    <mergeCell ref="I85:I87"/>
    <mergeCell ref="J51:J53"/>
    <mergeCell ref="K51:K53"/>
    <mergeCell ref="L51:L53"/>
    <mergeCell ref="B52:B53"/>
    <mergeCell ref="H66:I66"/>
    <mergeCell ref="B67:C67"/>
    <mergeCell ref="D51:D53"/>
    <mergeCell ref="E51:E53"/>
    <mergeCell ref="F51:F53"/>
    <mergeCell ref="G51:G53"/>
    <mergeCell ref="H51:H53"/>
    <mergeCell ref="I51:I53"/>
    <mergeCell ref="A29:B31"/>
    <mergeCell ref="C29:C31"/>
    <mergeCell ref="D29:D31"/>
    <mergeCell ref="E29:E31"/>
    <mergeCell ref="H34:I34"/>
    <mergeCell ref="B35:C35"/>
    <mergeCell ref="B7:C7"/>
    <mergeCell ref="B10:C10"/>
    <mergeCell ref="B18:C18"/>
    <mergeCell ref="B21:C21"/>
    <mergeCell ref="B26:C26"/>
    <mergeCell ref="G26:L26"/>
  </mergeCells>
  <phoneticPr fontId="2"/>
  <conditionalFormatting sqref="C53">
    <cfRule type="expression" dxfId="71" priority="8">
      <formula>$E$29="介護予防認知症対応型共同生活介護"</formula>
    </cfRule>
    <cfRule type="expression" dxfId="70" priority="9">
      <formula>$E$29="介護予防特定施設入居者生活介護"</formula>
    </cfRule>
    <cfRule type="expression" dxfId="69" priority="10">
      <formula>$E$29="介護医療院"</formula>
    </cfRule>
    <cfRule type="expression" dxfId="68" priority="11">
      <formula>$E$29="軽費老人ホーム"</formula>
    </cfRule>
    <cfRule type="expression" dxfId="67" priority="12">
      <formula>$E$29="養護老人ホーム"</formula>
    </cfRule>
    <cfRule type="expression" dxfId="66" priority="13">
      <formula>$E$29="複合型サービス（看護小規模多機能型居宅介護）"</formula>
    </cfRule>
    <cfRule type="expression" dxfId="65" priority="14">
      <formula>$E$29="認知症対応型共同生活介護"</formula>
    </cfRule>
    <cfRule type="expression" dxfId="64" priority="15">
      <formula>$E$29="地域密着型特定施設入居者生活介護"</formula>
    </cfRule>
    <cfRule type="expression" dxfId="63" priority="16">
      <formula>$E$29="特定施設入居者生活介護"</formula>
    </cfRule>
    <cfRule type="expression" dxfId="62" priority="17">
      <formula>$E$29="介護老人保健施設"</formula>
    </cfRule>
    <cfRule type="expression" dxfId="61" priority="18">
      <formula>$E$29="介護老人福祉施設"</formula>
    </cfRule>
  </conditionalFormatting>
  <conditionalFormatting sqref="C52">
    <cfRule type="expression" dxfId="60" priority="7">
      <formula>$C$51="職員数に応じて必要なライセンス数が変動しないもの"</formula>
    </cfRule>
  </conditionalFormatting>
  <conditionalFormatting sqref="F70:F71">
    <cfRule type="expression" dxfId="59" priority="6">
      <formula>$C$72="介護業務支援"</formula>
    </cfRule>
  </conditionalFormatting>
  <conditionalFormatting sqref="F73">
    <cfRule type="expression" dxfId="58" priority="5">
      <formula>$C$73="介護業務支援"</formula>
    </cfRule>
  </conditionalFormatting>
  <conditionalFormatting sqref="F74:F76">
    <cfRule type="expression" dxfId="57" priority="4">
      <formula>$C$74="介護業務支援"</formula>
    </cfRule>
  </conditionalFormatting>
  <conditionalFormatting sqref="F77">
    <cfRule type="expression" dxfId="56" priority="3">
      <formula>$C$77="介護業務支援"</formula>
    </cfRule>
  </conditionalFormatting>
  <conditionalFormatting sqref="F80">
    <cfRule type="expression" dxfId="55" priority="1">
      <formula>"F76&gt;F21"</formula>
    </cfRule>
    <cfRule type="expression" dxfId="54" priority="2">
      <formula>"F76&gt;F18"</formula>
    </cfRule>
  </conditionalFormatting>
  <dataValidations count="2">
    <dataValidation type="whole" operator="greaterThanOrEqual" allowBlank="1" showInputMessage="1" showErrorMessage="1" sqref="F85:F87" xr:uid="{41B8D16F-C3E9-44BC-9E18-80288ED603D0}">
      <formula1>1</formula1>
    </dataValidation>
    <dataValidation type="whole" allowBlank="1" showInputMessage="1" showErrorMessage="1" sqref="F37:F49 F55:F56 F58:F61 F70:F71 F73:F77" xr:uid="{E3841FD8-D640-4789-BD28-176566F55F2B}">
      <formula1>1</formula1>
      <formula2>1000</formula2>
    </dataValidation>
  </dataValidations>
  <pageMargins left="0.25" right="0.25" top="0.75" bottom="0.75" header="0.3" footer="0.3"/>
  <pageSetup paperSize="9" scale="45" fitToHeight="0" orientation="landscape" r:id="rId1"/>
  <rowBreaks count="2" manualBreakCount="2">
    <brk id="49" max="12" man="1"/>
    <brk id="62" max="12"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F8B2E-63EC-404B-86BC-554C909AEEC2}">
  <sheetPr>
    <tabColor theme="8" tint="0.79998168889431442"/>
    <pageSetUpPr fitToPage="1"/>
  </sheetPr>
  <dimension ref="A1:N88"/>
  <sheetViews>
    <sheetView showGridLines="0" view="pageBreakPreview" zoomScale="55" zoomScaleNormal="70" zoomScaleSheetLayoutView="55" workbookViewId="0"/>
  </sheetViews>
  <sheetFormatPr defaultColWidth="8.6640625" defaultRowHeight="15"/>
  <cols>
    <col min="1" max="1" width="6.75" style="110" customWidth="1"/>
    <col min="2" max="2" width="2.5" style="110" customWidth="1"/>
    <col min="3" max="3" width="70.83203125" style="110" customWidth="1"/>
    <col min="4" max="4" width="13.83203125" style="110" customWidth="1"/>
    <col min="5" max="5" width="34.75" style="110" customWidth="1"/>
    <col min="6" max="6" width="19.58203125" style="110" customWidth="1"/>
    <col min="7" max="7" width="26.25" style="110" customWidth="1"/>
    <col min="8" max="8" width="34.25" style="110" customWidth="1"/>
    <col min="9" max="9" width="28.75" style="110" customWidth="1"/>
    <col min="10" max="12" width="16.58203125" style="110" customWidth="1"/>
    <col min="13" max="13" width="2.6640625" style="110" customWidth="1"/>
    <col min="14" max="16384" width="8.6640625" style="110"/>
  </cols>
  <sheetData>
    <row r="1" spans="1:12" ht="235" customHeight="1"/>
    <row r="2" spans="1:12" ht="44.5" customHeight="1">
      <c r="A2" s="109" t="s">
        <v>178</v>
      </c>
    </row>
    <row r="3" spans="1:12" ht="7.15" customHeight="1" thickBot="1"/>
    <row r="4" spans="1:12" ht="24" customHeight="1">
      <c r="B4" s="111" t="s">
        <v>29</v>
      </c>
      <c r="C4" s="112"/>
      <c r="D4" s="112"/>
      <c r="E4" s="112"/>
      <c r="F4" s="112"/>
      <c r="G4" s="112"/>
      <c r="H4" s="112"/>
      <c r="I4" s="112"/>
      <c r="J4" s="112"/>
      <c r="K4" s="112"/>
      <c r="L4" s="113"/>
    </row>
    <row r="5" spans="1:12" ht="4.9000000000000004" customHeight="1">
      <c r="B5" s="114"/>
      <c r="C5" s="115"/>
      <c r="D5" s="115"/>
      <c r="E5" s="115"/>
      <c r="F5" s="115"/>
      <c r="G5" s="115"/>
      <c r="H5" s="115"/>
      <c r="I5" s="115"/>
      <c r="J5" s="115"/>
      <c r="K5" s="115"/>
      <c r="L5" s="116"/>
    </row>
    <row r="6" spans="1:12" ht="22.5" thickBot="1">
      <c r="B6" s="117" t="s">
        <v>179</v>
      </c>
      <c r="C6" s="118"/>
      <c r="D6" s="118"/>
      <c r="E6" s="115"/>
      <c r="F6" s="115"/>
      <c r="G6" s="115"/>
      <c r="H6" s="115"/>
      <c r="I6" s="115"/>
      <c r="J6" s="115"/>
      <c r="K6" s="115"/>
      <c r="L6" s="116"/>
    </row>
    <row r="7" spans="1:12" ht="23" thickTop="1" thickBot="1">
      <c r="B7" s="119" t="s">
        <v>30</v>
      </c>
      <c r="C7" s="120"/>
      <c r="D7" s="121"/>
      <c r="E7" s="122" t="str" cm="1">
        <f t="array" ref="E7">_xlfn.IFS(B7="（プルダウンから選択）","",B7="はい","※②を入力してください",B7="いいえ","※②は入力不要です。③以降を回答してください")</f>
        <v>※②を入力してください</v>
      </c>
      <c r="F7" s="115"/>
      <c r="G7" s="115"/>
      <c r="H7" s="115"/>
      <c r="I7" s="115"/>
      <c r="J7" s="115"/>
      <c r="K7" s="115"/>
      <c r="L7" s="116"/>
    </row>
    <row r="8" spans="1:12" ht="5.5" customHeight="1" thickTop="1">
      <c r="B8" s="123"/>
      <c r="C8" s="115"/>
      <c r="D8" s="115"/>
      <c r="E8" s="115"/>
      <c r="F8" s="115"/>
      <c r="G8" s="115"/>
      <c r="H8" s="115"/>
      <c r="I8" s="115"/>
      <c r="J8" s="115"/>
      <c r="K8" s="115"/>
      <c r="L8" s="116"/>
    </row>
    <row r="9" spans="1:12" ht="22.5" thickBot="1">
      <c r="B9" s="117" t="s">
        <v>180</v>
      </c>
      <c r="C9" s="124"/>
      <c r="D9" s="124"/>
      <c r="E9" s="115"/>
      <c r="F9" s="115"/>
      <c r="G9" s="115"/>
      <c r="H9" s="115"/>
      <c r="I9" s="115"/>
      <c r="J9" s="115"/>
      <c r="K9" s="115"/>
      <c r="L9" s="116"/>
    </row>
    <row r="10" spans="1:12" ht="23" thickTop="1" thickBot="1">
      <c r="B10" s="119" t="s">
        <v>30</v>
      </c>
      <c r="C10" s="120"/>
      <c r="D10" s="121"/>
      <c r="E10" s="115"/>
      <c r="F10" s="115"/>
      <c r="G10" s="115"/>
      <c r="H10" s="115"/>
      <c r="I10" s="115"/>
      <c r="J10" s="115"/>
      <c r="K10" s="115"/>
      <c r="L10" s="116"/>
    </row>
    <row r="11" spans="1:12" ht="8.15" customHeight="1" thickTop="1">
      <c r="B11" s="123"/>
      <c r="C11" s="115"/>
      <c r="D11" s="115"/>
      <c r="E11" s="115"/>
      <c r="F11" s="115"/>
      <c r="G11" s="115"/>
      <c r="H11" s="115"/>
      <c r="I11" s="115"/>
      <c r="J11" s="115"/>
      <c r="K11" s="115"/>
      <c r="L11" s="116"/>
    </row>
    <row r="12" spans="1:12" ht="39.65" customHeight="1">
      <c r="B12" s="125" t="s">
        <v>181</v>
      </c>
      <c r="C12" s="126"/>
      <c r="D12" s="115"/>
      <c r="E12" s="115"/>
      <c r="F12" s="115"/>
      <c r="G12" s="115"/>
      <c r="H12" s="115"/>
      <c r="I12" s="115"/>
      <c r="J12" s="115"/>
      <c r="K12" s="115"/>
      <c r="L12" s="116"/>
    </row>
    <row r="13" spans="1:12" ht="51" customHeight="1">
      <c r="B13" s="127" t="str">
        <f>IF(B7="（プルダウンから選択）", "", IF(B7="いいえ", "『（１）介護テクノロジーの導入支援』の表に入力してください。", IF(AND(B7="はい", B10="いいえ"), "『（１）介護テクノロジーの導入支援』の表に入力してください。", IF(AND(B7="はい", B10="はい"), "『（２）介護テクノロジーのパッケージ型導入支援』の表に入力してください。（ただし、介護ソフトと連動しないテクノロジーについては『（１）介護テクノロジーの導入支援』の表に入力してください。）", "（注意）②に答えていませんので、回答してください。"))))</f>
        <v>『（２）介護テクノロジーのパッケージ型導入支援』の表に入力してください。（ただし、介護ソフトと連動しないテクノロジーについては『（１）介護テクノロジーの導入支援』の表に入力してください。）</v>
      </c>
      <c r="C13" s="126"/>
      <c r="D13" s="115"/>
      <c r="E13" s="115"/>
      <c r="F13" s="115"/>
      <c r="G13" s="115"/>
      <c r="H13" s="115"/>
      <c r="I13" s="115"/>
      <c r="J13" s="115"/>
      <c r="K13" s="115"/>
      <c r="L13" s="116"/>
    </row>
    <row r="14" spans="1:12" ht="25.15" customHeight="1">
      <c r="B14" s="128" t="s">
        <v>182</v>
      </c>
      <c r="C14" s="126"/>
      <c r="D14" s="115"/>
      <c r="E14" s="115"/>
      <c r="F14" s="115"/>
      <c r="G14" s="115"/>
      <c r="H14" s="115"/>
      <c r="I14" s="115"/>
      <c r="J14" s="115"/>
      <c r="K14" s="115"/>
      <c r="L14" s="116"/>
    </row>
    <row r="15" spans="1:12" ht="25.15" customHeight="1">
      <c r="B15" s="128" t="s">
        <v>183</v>
      </c>
      <c r="C15" s="126"/>
      <c r="D15" s="115"/>
      <c r="E15" s="115"/>
      <c r="F15" s="115"/>
      <c r="G15" s="115"/>
      <c r="H15" s="115"/>
      <c r="I15" s="115"/>
      <c r="J15" s="115"/>
      <c r="K15" s="115"/>
      <c r="L15" s="116"/>
    </row>
    <row r="16" spans="1:12" ht="25.15" customHeight="1">
      <c r="B16" s="128"/>
      <c r="C16" s="126"/>
      <c r="D16" s="115"/>
      <c r="E16" s="115"/>
      <c r="F16" s="115"/>
      <c r="G16" s="115"/>
      <c r="H16" s="115"/>
      <c r="I16" s="115"/>
      <c r="J16" s="115"/>
      <c r="K16" s="115"/>
      <c r="L16" s="116"/>
    </row>
    <row r="17" spans="1:12" ht="22.5" thickBot="1">
      <c r="B17" s="117" t="s">
        <v>184</v>
      </c>
      <c r="C17" s="124"/>
      <c r="D17" s="124"/>
      <c r="E17" s="115"/>
      <c r="F17" s="115"/>
      <c r="G17" s="115"/>
      <c r="H17" s="115"/>
      <c r="I17" s="115"/>
      <c r="J17" s="115"/>
      <c r="K17" s="115"/>
      <c r="L17" s="116"/>
    </row>
    <row r="18" spans="1:12" ht="19.5" customHeight="1" thickTop="1" thickBot="1">
      <c r="B18" s="119" t="s">
        <v>185</v>
      </c>
      <c r="C18" s="120"/>
      <c r="D18" s="115"/>
      <c r="E18" s="122" t="str" cm="1">
        <f t="array" ref="E18">_xlfn.IFS(B18="施設・居住系サービス","※④及び⑤に入力し、補助限度台数を確認してください。",B18="在宅系サービス","※④及び⑤に入力し、補助限度台数を確認してください。",B18="（プルダウンから選択）","")</f>
        <v>※④及び⑤に入力し、補助限度台数を確認してください。</v>
      </c>
      <c r="F18" s="115"/>
      <c r="G18" s="115"/>
      <c r="H18" s="115"/>
      <c r="I18" s="115"/>
      <c r="J18" s="115"/>
      <c r="K18" s="115"/>
      <c r="L18" s="116"/>
    </row>
    <row r="19" spans="1:12" ht="9.65" customHeight="1" thickTop="1">
      <c r="B19" s="123"/>
      <c r="C19" s="115"/>
      <c r="D19" s="115"/>
      <c r="E19" s="115"/>
      <c r="F19" s="115"/>
      <c r="G19" s="115"/>
      <c r="H19" s="115"/>
      <c r="I19" s="115"/>
      <c r="J19" s="115"/>
      <c r="K19" s="115"/>
      <c r="L19" s="116"/>
    </row>
    <row r="20" spans="1:12" ht="22.5" thickBot="1">
      <c r="B20" s="117" t="s">
        <v>186</v>
      </c>
      <c r="C20" s="124"/>
      <c r="D20" s="124"/>
      <c r="E20" s="115"/>
      <c r="F20" s="115"/>
      <c r="G20" s="115"/>
      <c r="H20" s="115"/>
      <c r="I20" s="115"/>
      <c r="J20" s="115"/>
      <c r="K20" s="115"/>
      <c r="L20" s="116"/>
    </row>
    <row r="21" spans="1:12" ht="19.5" customHeight="1" thickTop="1" thickBot="1">
      <c r="B21" s="119" t="s">
        <v>204</v>
      </c>
      <c r="C21" s="120"/>
      <c r="D21" s="115"/>
      <c r="E21" s="115"/>
      <c r="F21" s="115"/>
      <c r="G21" s="115"/>
      <c r="H21" s="115"/>
      <c r="I21" s="115"/>
      <c r="J21" s="115"/>
      <c r="K21" s="115"/>
      <c r="L21" s="116"/>
    </row>
    <row r="22" spans="1:12" ht="9.65" customHeight="1" thickTop="1">
      <c r="B22" s="123"/>
      <c r="C22" s="115"/>
      <c r="D22" s="115"/>
      <c r="E22" s="115"/>
      <c r="F22" s="115"/>
      <c r="G22" s="115"/>
      <c r="H22" s="115"/>
      <c r="I22" s="115"/>
      <c r="J22" s="115"/>
      <c r="K22" s="115"/>
      <c r="L22" s="116"/>
    </row>
    <row r="23" spans="1:12" ht="9.65" customHeight="1">
      <c r="B23" s="123"/>
      <c r="C23" s="115"/>
      <c r="D23" s="115"/>
      <c r="E23" s="115"/>
      <c r="F23" s="115"/>
      <c r="G23" s="115"/>
      <c r="H23" s="115"/>
      <c r="I23" s="115"/>
      <c r="J23" s="115"/>
      <c r="K23" s="115"/>
      <c r="L23" s="116"/>
    </row>
    <row r="24" spans="1:12" ht="22">
      <c r="B24" s="117" t="s">
        <v>187</v>
      </c>
      <c r="C24" s="124"/>
      <c r="D24" s="124"/>
      <c r="E24" s="115"/>
      <c r="F24" s="115"/>
      <c r="G24" s="115"/>
      <c r="H24" s="115"/>
      <c r="I24" s="115"/>
      <c r="J24" s="115"/>
      <c r="K24" s="115"/>
      <c r="L24" s="116"/>
    </row>
    <row r="25" spans="1:12" ht="22.5" thickBot="1">
      <c r="B25" s="129"/>
      <c r="C25" s="124" t="s">
        <v>188</v>
      </c>
      <c r="D25" s="124"/>
      <c r="E25" s="115"/>
      <c r="F25" s="115"/>
      <c r="G25" s="115"/>
      <c r="H25" s="115"/>
      <c r="I25" s="115"/>
      <c r="J25" s="115"/>
      <c r="K25" s="115"/>
      <c r="L25" s="116"/>
    </row>
    <row r="26" spans="1:12" ht="54" customHeight="1" thickTop="1" thickBot="1">
      <c r="B26" s="130">
        <v>100</v>
      </c>
      <c r="C26" s="131"/>
      <c r="D26" s="124" t="s">
        <v>189</v>
      </c>
      <c r="E26" s="132" t="s">
        <v>190</v>
      </c>
      <c r="F26" s="133" cm="1">
        <f t="array" ref="F26">ROUNDUP(_xlfn.IFS(AND(B18="（プルダウンから選択）",B21="（プルダウンから選択）"),"",AND(B18="施設・居住系サービス",B21="（プルダウンから選択）"),"",AND(B18="施設・居住系サービス",B21="レベル３事業者である"),B26/5,AND(B18="施設・居住系サービス",B21="レベル３事業者ではない"),B26/10,AND(B18="在宅系サービス",B21="レベル３事業者である"),B26/10,AND(B18="在宅系サービス",B21="レベル３事業者ではない"),B26/20),0)</f>
        <v>20</v>
      </c>
      <c r="G26" s="134" t="s">
        <v>191</v>
      </c>
      <c r="H26" s="135"/>
      <c r="I26" s="135"/>
      <c r="J26" s="135"/>
      <c r="K26" s="135"/>
      <c r="L26" s="136"/>
    </row>
    <row r="27" spans="1:12" ht="14.15" customHeight="1" thickTop="1" thickBot="1">
      <c r="B27" s="137"/>
      <c r="C27" s="138"/>
      <c r="D27" s="139"/>
      <c r="E27" s="140"/>
      <c r="F27" s="141"/>
      <c r="G27" s="142"/>
      <c r="H27" s="142"/>
      <c r="I27" s="142"/>
      <c r="J27" s="142"/>
      <c r="K27" s="142"/>
      <c r="L27" s="143"/>
    </row>
    <row r="28" spans="1:12" ht="33" customHeight="1" thickBot="1"/>
    <row r="29" spans="1:12" ht="18.75" customHeight="1" thickTop="1">
      <c r="A29" s="144" t="s">
        <v>66</v>
      </c>
      <c r="B29" s="145"/>
      <c r="C29" s="146" t="s">
        <v>205</v>
      </c>
      <c r="D29" s="145" t="s">
        <v>67</v>
      </c>
      <c r="E29" s="147" t="s">
        <v>206</v>
      </c>
    </row>
    <row r="30" spans="1:12" ht="12" customHeight="1">
      <c r="A30" s="148"/>
      <c r="B30" s="149"/>
      <c r="C30" s="150"/>
      <c r="D30" s="149"/>
      <c r="E30" s="151"/>
    </row>
    <row r="31" spans="1:12" ht="11.25" customHeight="1" thickBot="1">
      <c r="A31" s="152"/>
      <c r="B31" s="153"/>
      <c r="C31" s="154"/>
      <c r="D31" s="153"/>
      <c r="E31" s="155"/>
    </row>
    <row r="32" spans="1:12" ht="12" customHeight="1"/>
    <row r="33" spans="2:12" ht="27" thickBot="1">
      <c r="B33" s="156" t="s">
        <v>192</v>
      </c>
    </row>
    <row r="34" spans="2:12" ht="44.5" customHeight="1" thickBot="1">
      <c r="H34" s="157" t="s">
        <v>37</v>
      </c>
      <c r="I34" s="158"/>
      <c r="L34" s="159" t="s">
        <v>17</v>
      </c>
    </row>
    <row r="35" spans="2:12" ht="39.75" customHeight="1" thickBot="1">
      <c r="B35" s="160" t="s">
        <v>39</v>
      </c>
      <c r="C35" s="161"/>
      <c r="D35" s="162" t="s">
        <v>33</v>
      </c>
      <c r="E35" s="163" t="s">
        <v>193</v>
      </c>
      <c r="F35" s="164" t="s">
        <v>32</v>
      </c>
      <c r="G35" s="165" t="s">
        <v>73</v>
      </c>
      <c r="H35" s="166" t="s">
        <v>74</v>
      </c>
      <c r="I35" s="167" t="s">
        <v>75</v>
      </c>
      <c r="J35" s="168" t="s">
        <v>38</v>
      </c>
      <c r="K35" s="164" t="s">
        <v>64</v>
      </c>
      <c r="L35" s="169" t="s">
        <v>15</v>
      </c>
    </row>
    <row r="36" spans="2:12" ht="22" customHeight="1" thickBot="1">
      <c r="B36" s="170" t="s">
        <v>194</v>
      </c>
      <c r="C36" s="171"/>
      <c r="D36" s="172"/>
      <c r="E36" s="172"/>
      <c r="F36" s="172"/>
      <c r="G36" s="172"/>
      <c r="H36" s="172"/>
      <c r="I36" s="172"/>
      <c r="J36" s="173"/>
      <c r="K36" s="173"/>
      <c r="L36" s="174"/>
    </row>
    <row r="37" spans="2:12" ht="22" customHeight="1" thickTop="1">
      <c r="B37" s="175"/>
      <c r="C37" s="176" t="s">
        <v>18</v>
      </c>
      <c r="D37" s="177" t="s">
        <v>36</v>
      </c>
      <c r="E37" s="178"/>
      <c r="F37" s="179"/>
      <c r="G37" s="180"/>
      <c r="H37" s="180"/>
      <c r="I37" s="181"/>
      <c r="J37" s="182">
        <f>ROUNDDOWN(SUM(G37:I37)/4*3,-3)</f>
        <v>0</v>
      </c>
      <c r="K37" s="183">
        <f>F37*1000000</f>
        <v>0</v>
      </c>
      <c r="L37" s="184">
        <f>MIN(J37:K37)</f>
        <v>0</v>
      </c>
    </row>
    <row r="38" spans="2:12" ht="22" customHeight="1">
      <c r="B38" s="185"/>
      <c r="C38" s="186" t="s">
        <v>19</v>
      </c>
      <c r="D38" s="187" t="s">
        <v>36</v>
      </c>
      <c r="E38" s="188"/>
      <c r="F38" s="189"/>
      <c r="G38" s="190"/>
      <c r="H38" s="190"/>
      <c r="I38" s="191"/>
      <c r="J38" s="192">
        <f t="shared" ref="J38:J49" si="0">ROUNDDOWN(SUM(G38:I38)/4*3,-3)</f>
        <v>0</v>
      </c>
      <c r="K38" s="193">
        <f>F38*300000</f>
        <v>0</v>
      </c>
      <c r="L38" s="194">
        <f t="shared" ref="L38:L49" si="1">MIN(J38:K38)</f>
        <v>0</v>
      </c>
    </row>
    <row r="39" spans="2:12" ht="22" customHeight="1">
      <c r="B39" s="185"/>
      <c r="C39" s="186" t="s">
        <v>20</v>
      </c>
      <c r="D39" s="195" t="s">
        <v>36</v>
      </c>
      <c r="E39" s="188"/>
      <c r="F39" s="189"/>
      <c r="G39" s="190"/>
      <c r="H39" s="190"/>
      <c r="I39" s="191"/>
      <c r="J39" s="192">
        <f t="shared" si="0"/>
        <v>0</v>
      </c>
      <c r="K39" s="196">
        <f>F39*300000</f>
        <v>0</v>
      </c>
      <c r="L39" s="194">
        <f t="shared" si="1"/>
        <v>0</v>
      </c>
    </row>
    <row r="40" spans="2:12" ht="22" customHeight="1">
      <c r="B40" s="185"/>
      <c r="C40" s="186" t="s">
        <v>14</v>
      </c>
      <c r="D40" s="195" t="s">
        <v>36</v>
      </c>
      <c r="E40" s="188"/>
      <c r="F40" s="189"/>
      <c r="G40" s="190"/>
      <c r="H40" s="190"/>
      <c r="I40" s="191"/>
      <c r="J40" s="192">
        <f t="shared" si="0"/>
        <v>0</v>
      </c>
      <c r="K40" s="193">
        <f t="shared" ref="K40" si="2">F40*1000000</f>
        <v>0</v>
      </c>
      <c r="L40" s="194">
        <f t="shared" si="1"/>
        <v>0</v>
      </c>
    </row>
    <row r="41" spans="2:12" ht="22" customHeight="1">
      <c r="B41" s="185"/>
      <c r="C41" s="186" t="s">
        <v>68</v>
      </c>
      <c r="D41" s="195" t="s">
        <v>36</v>
      </c>
      <c r="E41" s="188"/>
      <c r="F41" s="189"/>
      <c r="G41" s="190"/>
      <c r="H41" s="190"/>
      <c r="I41" s="191"/>
      <c r="J41" s="192">
        <f>ROUNDDOWN(SUM(G41:I41)/4*3,-3)</f>
        <v>0</v>
      </c>
      <c r="K41" s="193">
        <f t="shared" ref="K41:K49" si="3">F41*300000</f>
        <v>0</v>
      </c>
      <c r="L41" s="194">
        <f t="shared" si="1"/>
        <v>0</v>
      </c>
    </row>
    <row r="42" spans="2:12" ht="22" customHeight="1">
      <c r="B42" s="185"/>
      <c r="C42" s="186" t="s">
        <v>69</v>
      </c>
      <c r="D42" s="195" t="s">
        <v>36</v>
      </c>
      <c r="E42" s="188"/>
      <c r="F42" s="189"/>
      <c r="G42" s="190"/>
      <c r="H42" s="190"/>
      <c r="I42" s="191"/>
      <c r="J42" s="192">
        <f>ROUNDDOWN(SUM(G42:I42)/4*3,-3)</f>
        <v>0</v>
      </c>
      <c r="K42" s="193">
        <f t="shared" si="3"/>
        <v>0</v>
      </c>
      <c r="L42" s="194">
        <f t="shared" si="1"/>
        <v>0</v>
      </c>
    </row>
    <row r="43" spans="2:12" ht="22" customHeight="1">
      <c r="B43" s="185"/>
      <c r="C43" s="186" t="s">
        <v>1</v>
      </c>
      <c r="D43" s="195" t="s">
        <v>36</v>
      </c>
      <c r="E43" s="188"/>
      <c r="F43" s="189"/>
      <c r="G43" s="190"/>
      <c r="H43" s="190"/>
      <c r="I43" s="191"/>
      <c r="J43" s="192">
        <f t="shared" si="0"/>
        <v>0</v>
      </c>
      <c r="K43" s="193">
        <f t="shared" si="3"/>
        <v>0</v>
      </c>
      <c r="L43" s="194">
        <f t="shared" si="1"/>
        <v>0</v>
      </c>
    </row>
    <row r="44" spans="2:12" ht="22" customHeight="1">
      <c r="B44" s="185"/>
      <c r="C44" s="186" t="s">
        <v>1</v>
      </c>
      <c r="D44" s="195" t="s">
        <v>36</v>
      </c>
      <c r="E44" s="188"/>
      <c r="F44" s="189"/>
      <c r="G44" s="190"/>
      <c r="H44" s="190"/>
      <c r="I44" s="191"/>
      <c r="J44" s="192">
        <f t="shared" si="0"/>
        <v>0</v>
      </c>
      <c r="K44" s="193">
        <f t="shared" si="3"/>
        <v>0</v>
      </c>
      <c r="L44" s="194">
        <f t="shared" si="1"/>
        <v>0</v>
      </c>
    </row>
    <row r="45" spans="2:12" ht="22" customHeight="1">
      <c r="B45" s="185"/>
      <c r="C45" s="186" t="s">
        <v>1</v>
      </c>
      <c r="D45" s="195" t="s">
        <v>36</v>
      </c>
      <c r="E45" s="188"/>
      <c r="F45" s="189"/>
      <c r="G45" s="190"/>
      <c r="H45" s="190"/>
      <c r="I45" s="191"/>
      <c r="J45" s="192">
        <f t="shared" si="0"/>
        <v>0</v>
      </c>
      <c r="K45" s="193">
        <f t="shared" si="3"/>
        <v>0</v>
      </c>
      <c r="L45" s="194">
        <f t="shared" si="1"/>
        <v>0</v>
      </c>
    </row>
    <row r="46" spans="2:12" ht="22" customHeight="1">
      <c r="B46" s="185"/>
      <c r="C46" s="186" t="s">
        <v>1</v>
      </c>
      <c r="D46" s="195" t="s">
        <v>36</v>
      </c>
      <c r="E46" s="188"/>
      <c r="F46" s="189"/>
      <c r="G46" s="190"/>
      <c r="H46" s="190"/>
      <c r="I46" s="191"/>
      <c r="J46" s="192">
        <f t="shared" si="0"/>
        <v>0</v>
      </c>
      <c r="K46" s="193">
        <f t="shared" si="3"/>
        <v>0</v>
      </c>
      <c r="L46" s="194">
        <f t="shared" si="1"/>
        <v>0</v>
      </c>
    </row>
    <row r="47" spans="2:12" ht="22" customHeight="1">
      <c r="B47" s="185"/>
      <c r="C47" s="186" t="s">
        <v>9</v>
      </c>
      <c r="D47" s="195" t="s">
        <v>36</v>
      </c>
      <c r="E47" s="188"/>
      <c r="F47" s="189"/>
      <c r="G47" s="190"/>
      <c r="H47" s="190"/>
      <c r="I47" s="191"/>
      <c r="J47" s="192">
        <f t="shared" si="0"/>
        <v>0</v>
      </c>
      <c r="K47" s="193">
        <f t="shared" si="3"/>
        <v>0</v>
      </c>
      <c r="L47" s="194">
        <f t="shared" si="1"/>
        <v>0</v>
      </c>
    </row>
    <row r="48" spans="2:12" ht="22" customHeight="1">
      <c r="B48" s="185"/>
      <c r="C48" s="186" t="s">
        <v>10</v>
      </c>
      <c r="D48" s="195" t="s">
        <v>36</v>
      </c>
      <c r="E48" s="188"/>
      <c r="F48" s="189"/>
      <c r="G48" s="190"/>
      <c r="H48" s="190"/>
      <c r="I48" s="191"/>
      <c r="J48" s="192">
        <f t="shared" si="0"/>
        <v>0</v>
      </c>
      <c r="K48" s="193">
        <f t="shared" si="3"/>
        <v>0</v>
      </c>
      <c r="L48" s="194">
        <f t="shared" si="1"/>
        <v>0</v>
      </c>
    </row>
    <row r="49" spans="2:14" ht="22" customHeight="1" thickBot="1">
      <c r="B49" s="197"/>
      <c r="C49" s="198" t="s">
        <v>11</v>
      </c>
      <c r="D49" s="199" t="s">
        <v>36</v>
      </c>
      <c r="E49" s="200"/>
      <c r="F49" s="201"/>
      <c r="G49" s="202"/>
      <c r="H49" s="202"/>
      <c r="I49" s="203"/>
      <c r="J49" s="204">
        <f t="shared" si="0"/>
        <v>0</v>
      </c>
      <c r="K49" s="205">
        <f t="shared" si="3"/>
        <v>0</v>
      </c>
      <c r="L49" s="206">
        <f t="shared" si="1"/>
        <v>0</v>
      </c>
    </row>
    <row r="50" spans="2:14" ht="22" customHeight="1" thickTop="1" thickBot="1">
      <c r="B50" s="207" t="s">
        <v>195</v>
      </c>
      <c r="C50" s="208"/>
      <c r="D50" s="209"/>
      <c r="E50" s="209"/>
      <c r="F50" s="210"/>
      <c r="G50" s="211"/>
      <c r="H50" s="211"/>
      <c r="I50" s="212"/>
      <c r="J50" s="213"/>
      <c r="K50" s="214"/>
      <c r="L50" s="215"/>
    </row>
    <row r="51" spans="2:14" ht="22" customHeight="1" thickTop="1">
      <c r="B51" s="216"/>
      <c r="C51" s="217" t="s">
        <v>47</v>
      </c>
      <c r="D51" s="218" t="s">
        <v>36</v>
      </c>
      <c r="E51" s="219"/>
      <c r="F51" s="220" t="s">
        <v>70</v>
      </c>
      <c r="G51" s="221"/>
      <c r="H51" s="222"/>
      <c r="I51" s="219"/>
      <c r="J51" s="223">
        <f t="shared" ref="J51" si="4">ROUNDDOWN(SUM(G51:I51)/4*3,0)</f>
        <v>0</v>
      </c>
      <c r="K51" s="224" t="str">
        <f>IF(C51="（契約方法を選択する）", 0, IF(OR(C52="", C53="", C53="ケアプランデータ連携システムのデータ連携について選択"), "条件が不正です。", IF(AND(C51="職員数に応じて必要なライセンス数が変動するもの", C52="（職員数をプルダウンから選択）"), "条件が不正です", IF(C51="職員数に応じて必要なライセンス数が変動しないもの", 2500000 + IF(C53="5事業所以上と連携する", 50000, 0), IF(C51="職員数に応じて必要なライセンス数が変動するもの", IF(C52="１名以上10名以下", 1000000, IF(C52="11名以上20名以下", 1500000, IF(C52="21名以上30名以下", 2000000, IF(C52="31名以上", 2500000, "条件が不正です")))) + IF(C53="5事業所以上と連携する", 50000, 0), "条件が不正です")))))</f>
        <v>条件が不正です</v>
      </c>
      <c r="L51" s="225">
        <f>MIN(J51:K51)</f>
        <v>0</v>
      </c>
      <c r="N51" s="394"/>
    </row>
    <row r="52" spans="2:14" ht="22" customHeight="1">
      <c r="B52" s="226"/>
      <c r="C52" s="227" t="s">
        <v>44</v>
      </c>
      <c r="D52" s="228"/>
      <c r="E52" s="229"/>
      <c r="F52" s="230"/>
      <c r="G52" s="231"/>
      <c r="H52" s="232"/>
      <c r="I52" s="229"/>
      <c r="J52" s="233"/>
      <c r="K52" s="234"/>
      <c r="L52" s="235"/>
    </row>
    <row r="53" spans="2:14" ht="22.5" customHeight="1" thickBot="1">
      <c r="B53" s="236"/>
      <c r="C53" s="237" t="s">
        <v>76</v>
      </c>
      <c r="D53" s="238"/>
      <c r="E53" s="239"/>
      <c r="F53" s="240"/>
      <c r="G53" s="241"/>
      <c r="H53" s="242"/>
      <c r="I53" s="239"/>
      <c r="J53" s="243"/>
      <c r="K53" s="244"/>
      <c r="L53" s="245"/>
    </row>
    <row r="54" spans="2:14" ht="21" customHeight="1" thickBot="1">
      <c r="B54" s="246" t="s">
        <v>196</v>
      </c>
      <c r="C54" s="247"/>
      <c r="D54" s="248"/>
      <c r="E54" s="248"/>
      <c r="F54" s="249"/>
      <c r="G54" s="250"/>
      <c r="H54" s="251"/>
      <c r="I54" s="251"/>
      <c r="J54" s="252"/>
      <c r="K54" s="253"/>
      <c r="L54" s="254"/>
    </row>
    <row r="55" spans="2:14" ht="21.65" customHeight="1" thickTop="1">
      <c r="B55" s="255"/>
      <c r="C55" s="176" t="s">
        <v>2</v>
      </c>
      <c r="D55" s="256" t="s">
        <v>36</v>
      </c>
      <c r="E55" s="178"/>
      <c r="F55" s="179"/>
      <c r="G55" s="181"/>
      <c r="H55" s="257" t="s">
        <v>77</v>
      </c>
      <c r="I55" s="258" t="s">
        <v>77</v>
      </c>
      <c r="J55" s="259">
        <f>ROUNDDOWN(SUM(G55:I55)/4*3,-3)</f>
        <v>0</v>
      </c>
      <c r="K55" s="260">
        <f>F55*1000000</f>
        <v>0</v>
      </c>
      <c r="L55" s="261">
        <f t="shared" ref="L55:L61" si="5">MIN(J55:K55)</f>
        <v>0</v>
      </c>
    </row>
    <row r="56" spans="2:14" ht="32">
      <c r="B56" s="255"/>
      <c r="C56" s="186" t="s">
        <v>3</v>
      </c>
      <c r="D56" s="195" t="s">
        <v>36</v>
      </c>
      <c r="E56" s="188"/>
      <c r="F56" s="189"/>
      <c r="G56" s="191"/>
      <c r="H56" s="262" t="s">
        <v>77</v>
      </c>
      <c r="I56" s="263" t="s">
        <v>77</v>
      </c>
      <c r="J56" s="264">
        <f t="shared" ref="J56:J61" si="6">ROUNDDOWN(SUM(G56:I56)/4*3,-3)</f>
        <v>0</v>
      </c>
      <c r="K56" s="193">
        <f>F56*1000000</f>
        <v>0</v>
      </c>
      <c r="L56" s="265">
        <f t="shared" si="5"/>
        <v>0</v>
      </c>
    </row>
    <row r="57" spans="2:14" ht="32">
      <c r="B57" s="255"/>
      <c r="C57" s="186" t="s">
        <v>4</v>
      </c>
      <c r="D57" s="195" t="s">
        <v>36</v>
      </c>
      <c r="E57" s="188"/>
      <c r="F57" s="266"/>
      <c r="G57" s="191"/>
      <c r="H57" s="262" t="s">
        <v>77</v>
      </c>
      <c r="I57" s="263" t="s">
        <v>77</v>
      </c>
      <c r="J57" s="264">
        <f t="shared" si="6"/>
        <v>0</v>
      </c>
      <c r="K57" s="193">
        <f>F57*1000000</f>
        <v>0</v>
      </c>
      <c r="L57" s="265">
        <f t="shared" si="5"/>
        <v>0</v>
      </c>
    </row>
    <row r="58" spans="2:14" ht="42.75" customHeight="1">
      <c r="B58" s="255"/>
      <c r="C58" s="186" t="s">
        <v>71</v>
      </c>
      <c r="D58" s="195" t="s">
        <v>36</v>
      </c>
      <c r="E58" s="188"/>
      <c r="F58" s="267"/>
      <c r="G58" s="191"/>
      <c r="H58" s="262" t="s">
        <v>77</v>
      </c>
      <c r="I58" s="263" t="s">
        <v>77</v>
      </c>
      <c r="J58" s="264">
        <f>ROUNDDOWN(SUM(G58:I58)/4*3,-3)</f>
        <v>0</v>
      </c>
      <c r="K58" s="193">
        <f>F58*1000000</f>
        <v>0</v>
      </c>
      <c r="L58" s="265">
        <f t="shared" si="5"/>
        <v>0</v>
      </c>
    </row>
    <row r="59" spans="2:14" ht="22" customHeight="1">
      <c r="B59" s="255"/>
      <c r="C59" s="186" t="s">
        <v>5</v>
      </c>
      <c r="D59" s="195" t="s">
        <v>36</v>
      </c>
      <c r="E59" s="188"/>
      <c r="F59" s="267"/>
      <c r="G59" s="191"/>
      <c r="H59" s="262" t="s">
        <v>77</v>
      </c>
      <c r="I59" s="263" t="s">
        <v>77</v>
      </c>
      <c r="J59" s="264">
        <f t="shared" si="6"/>
        <v>0</v>
      </c>
      <c r="K59" s="193">
        <f t="shared" ref="K59:K61" si="7">F59*1000000</f>
        <v>0</v>
      </c>
      <c r="L59" s="265">
        <f t="shared" si="5"/>
        <v>0</v>
      </c>
    </row>
    <row r="60" spans="2:14" ht="22" customHeight="1">
      <c r="B60" s="255"/>
      <c r="C60" s="186" t="s">
        <v>6</v>
      </c>
      <c r="D60" s="195" t="s">
        <v>36</v>
      </c>
      <c r="E60" s="188"/>
      <c r="F60" s="189"/>
      <c r="G60" s="191"/>
      <c r="H60" s="262" t="s">
        <v>77</v>
      </c>
      <c r="I60" s="263" t="s">
        <v>77</v>
      </c>
      <c r="J60" s="264">
        <f t="shared" si="6"/>
        <v>0</v>
      </c>
      <c r="K60" s="193">
        <f t="shared" si="7"/>
        <v>0</v>
      </c>
      <c r="L60" s="265">
        <f t="shared" si="5"/>
        <v>0</v>
      </c>
    </row>
    <row r="61" spans="2:14" ht="22" customHeight="1" thickBot="1">
      <c r="B61" s="268"/>
      <c r="C61" s="198" t="s">
        <v>7</v>
      </c>
      <c r="D61" s="199" t="s">
        <v>36</v>
      </c>
      <c r="E61" s="200"/>
      <c r="F61" s="201"/>
      <c r="G61" s="203"/>
      <c r="H61" s="269" t="s">
        <v>77</v>
      </c>
      <c r="I61" s="270" t="s">
        <v>77</v>
      </c>
      <c r="J61" s="271">
        <f t="shared" si="6"/>
        <v>0</v>
      </c>
      <c r="K61" s="272">
        <f t="shared" si="7"/>
        <v>0</v>
      </c>
      <c r="L61" s="273">
        <f t="shared" si="5"/>
        <v>0</v>
      </c>
    </row>
    <row r="62" spans="2:14" ht="36" customHeight="1" thickTop="1" thickBot="1">
      <c r="B62" s="274" t="s">
        <v>8</v>
      </c>
      <c r="C62" s="275"/>
      <c r="D62" s="275"/>
      <c r="E62" s="276"/>
      <c r="F62" s="276"/>
      <c r="G62" s="277">
        <f>SUBTOTAL(9,G37:G49,G51:G52,G55:G61)</f>
        <v>0</v>
      </c>
      <c r="H62" s="278"/>
      <c r="I62" s="278"/>
      <c r="J62" s="279"/>
      <c r="K62" s="280"/>
      <c r="L62" s="281">
        <f>ROUNDDOWN((SUBTOTAL(9,L37:L49,L51:L52,L55:L61)),-3)</f>
        <v>0</v>
      </c>
    </row>
    <row r="63" spans="2:14">
      <c r="L63" s="282"/>
    </row>
    <row r="64" spans="2:14">
      <c r="L64" s="282"/>
    </row>
    <row r="65" spans="2:12" ht="27.65" customHeight="1" thickBot="1">
      <c r="B65" s="156" t="s">
        <v>16</v>
      </c>
      <c r="C65" s="283"/>
      <c r="D65" s="283"/>
    </row>
    <row r="66" spans="2:12" ht="41.5" customHeight="1" thickBot="1">
      <c r="H66" s="157" t="s">
        <v>37</v>
      </c>
      <c r="I66" s="158"/>
      <c r="L66" s="159" t="s">
        <v>17</v>
      </c>
    </row>
    <row r="67" spans="2:12" ht="45.75" customHeight="1" thickBot="1">
      <c r="B67" s="160" t="s">
        <v>39</v>
      </c>
      <c r="C67" s="161"/>
      <c r="D67" s="284" t="s">
        <v>33</v>
      </c>
      <c r="E67" s="285" t="s">
        <v>197</v>
      </c>
      <c r="F67" s="286" t="s">
        <v>32</v>
      </c>
      <c r="G67" s="165" t="s">
        <v>73</v>
      </c>
      <c r="H67" s="166" t="s">
        <v>74</v>
      </c>
      <c r="I67" s="167" t="s">
        <v>75</v>
      </c>
      <c r="J67" s="168" t="s">
        <v>38</v>
      </c>
      <c r="K67" s="287" t="s">
        <v>64</v>
      </c>
      <c r="L67" s="288" t="s">
        <v>15</v>
      </c>
    </row>
    <row r="68" spans="2:12" ht="30" customHeight="1" thickTop="1" thickBot="1">
      <c r="B68" s="289" t="s">
        <v>78</v>
      </c>
      <c r="C68" s="290"/>
      <c r="D68" s="291" t="s">
        <v>152</v>
      </c>
      <c r="E68" s="292" t="s">
        <v>220</v>
      </c>
      <c r="F68" s="293" t="s">
        <v>72</v>
      </c>
      <c r="G68" s="294">
        <v>3000000</v>
      </c>
      <c r="H68" s="295">
        <v>5000000</v>
      </c>
      <c r="I68" s="295">
        <v>1000000</v>
      </c>
      <c r="J68" s="296"/>
      <c r="K68" s="297"/>
      <c r="L68" s="298"/>
    </row>
    <row r="69" spans="2:12" ht="30" customHeight="1" thickTop="1" thickBot="1">
      <c r="B69" s="299" t="s">
        <v>198</v>
      </c>
      <c r="C69" s="300"/>
      <c r="D69" s="301"/>
      <c r="E69" s="301"/>
      <c r="F69" s="302"/>
      <c r="G69" s="301"/>
      <c r="H69" s="303"/>
      <c r="I69" s="304"/>
      <c r="J69" s="305"/>
      <c r="K69" s="306"/>
      <c r="L69" s="307"/>
    </row>
    <row r="70" spans="2:12" ht="30" customHeight="1" thickTop="1">
      <c r="B70" s="308"/>
      <c r="C70" s="309" t="s">
        <v>79</v>
      </c>
      <c r="D70" s="310" t="s">
        <v>152</v>
      </c>
      <c r="E70" s="311" t="s">
        <v>207</v>
      </c>
      <c r="F70" s="312">
        <v>20</v>
      </c>
      <c r="G70" s="313">
        <v>2400000</v>
      </c>
      <c r="H70" s="303"/>
      <c r="I70" s="303"/>
      <c r="J70" s="314"/>
      <c r="K70" s="315"/>
      <c r="L70" s="316"/>
    </row>
    <row r="71" spans="2:12" ht="30" customHeight="1">
      <c r="B71" s="308"/>
      <c r="C71" s="317" t="s">
        <v>79</v>
      </c>
      <c r="D71" s="318" t="s">
        <v>36</v>
      </c>
      <c r="E71" s="319"/>
      <c r="F71" s="320"/>
      <c r="G71" s="321"/>
      <c r="H71" s="303"/>
      <c r="I71" s="303"/>
      <c r="J71" s="314"/>
      <c r="K71" s="315"/>
      <c r="L71" s="316"/>
    </row>
    <row r="72" spans="2:12" ht="30" customHeight="1">
      <c r="B72" s="308"/>
      <c r="C72" s="317" t="s">
        <v>79</v>
      </c>
      <c r="D72" s="318" t="s">
        <v>36</v>
      </c>
      <c r="E72" s="319"/>
      <c r="F72" s="266"/>
      <c r="G72" s="321"/>
      <c r="H72" s="303"/>
      <c r="I72" s="303"/>
      <c r="J72" s="314"/>
      <c r="K72" s="315"/>
      <c r="L72" s="316"/>
    </row>
    <row r="73" spans="2:12" ht="30" customHeight="1">
      <c r="B73" s="308"/>
      <c r="C73" s="317" t="s">
        <v>79</v>
      </c>
      <c r="D73" s="318" t="s">
        <v>36</v>
      </c>
      <c r="E73" s="319"/>
      <c r="F73" s="320"/>
      <c r="G73" s="321"/>
      <c r="H73" s="303"/>
      <c r="I73" s="303"/>
      <c r="J73" s="314"/>
      <c r="K73" s="315"/>
      <c r="L73" s="316"/>
    </row>
    <row r="74" spans="2:12" ht="30" customHeight="1">
      <c r="B74" s="308"/>
      <c r="C74" s="317" t="s">
        <v>79</v>
      </c>
      <c r="D74" s="318" t="s">
        <v>36</v>
      </c>
      <c r="E74" s="319"/>
      <c r="F74" s="320"/>
      <c r="G74" s="321"/>
      <c r="H74" s="303"/>
      <c r="I74" s="303"/>
      <c r="J74" s="314"/>
      <c r="K74" s="315"/>
      <c r="L74" s="316"/>
    </row>
    <row r="75" spans="2:12" ht="30" customHeight="1">
      <c r="B75" s="308"/>
      <c r="C75" s="317" t="s">
        <v>79</v>
      </c>
      <c r="D75" s="318" t="s">
        <v>36</v>
      </c>
      <c r="E75" s="319"/>
      <c r="F75" s="320"/>
      <c r="G75" s="321"/>
      <c r="H75" s="303"/>
      <c r="I75" s="303"/>
      <c r="J75" s="314"/>
      <c r="K75" s="315"/>
      <c r="L75" s="316"/>
    </row>
    <row r="76" spans="2:12" ht="30" customHeight="1">
      <c r="B76" s="308"/>
      <c r="C76" s="322" t="s">
        <v>199</v>
      </c>
      <c r="D76" s="323" t="s">
        <v>36</v>
      </c>
      <c r="E76" s="324"/>
      <c r="F76" s="325"/>
      <c r="G76" s="326"/>
      <c r="H76" s="303"/>
      <c r="I76" s="303"/>
      <c r="J76" s="327"/>
      <c r="K76" s="306"/>
      <c r="L76" s="328"/>
    </row>
    <row r="77" spans="2:12" ht="30" customHeight="1" thickBot="1">
      <c r="B77" s="308"/>
      <c r="C77" s="329" t="s">
        <v>200</v>
      </c>
      <c r="D77" s="330" t="s">
        <v>36</v>
      </c>
      <c r="E77" s="331"/>
      <c r="F77" s="332"/>
      <c r="G77" s="333"/>
      <c r="H77" s="334"/>
      <c r="I77" s="334"/>
      <c r="J77" s="335"/>
      <c r="K77" s="336"/>
      <c r="L77" s="337"/>
    </row>
    <row r="78" spans="2:12" ht="30.75" customHeight="1" thickTop="1" thickBot="1">
      <c r="B78" s="338" t="s">
        <v>8</v>
      </c>
      <c r="C78" s="339"/>
      <c r="D78" s="275"/>
      <c r="E78" s="276"/>
      <c r="F78" s="340"/>
      <c r="G78" s="277">
        <f>SUBTOTAL(9,G68,G70:G77)</f>
        <v>5400000</v>
      </c>
      <c r="H78" s="341">
        <f>H68</f>
        <v>5000000</v>
      </c>
      <c r="I78" s="341">
        <f>I68</f>
        <v>1000000</v>
      </c>
      <c r="J78" s="342">
        <f>ROUNDDOWN(SUM(G78:I78)/4*3,-3)</f>
        <v>8550000</v>
      </c>
      <c r="K78" s="343">
        <v>10000000</v>
      </c>
      <c r="L78" s="281">
        <f>MIN(J78:K78)</f>
        <v>8550000</v>
      </c>
    </row>
    <row r="79" spans="2:12" ht="15.5" thickBot="1"/>
    <row r="80" spans="2:12" ht="86.15" customHeight="1" thickBot="1">
      <c r="B80" s="344" t="s">
        <v>201</v>
      </c>
      <c r="C80" s="345"/>
      <c r="D80" s="345"/>
      <c r="E80" s="346"/>
      <c r="F80" s="347">
        <f>SUM(F37:F49,F55:F57,F60:F61,F70:F75)</f>
        <v>20</v>
      </c>
      <c r="G80" s="348" t="s">
        <v>202</v>
      </c>
      <c r="H80" s="349"/>
      <c r="I80" s="349"/>
      <c r="J80" s="350"/>
      <c r="K80" s="351"/>
      <c r="L80" s="352"/>
    </row>
    <row r="82" spans="2:12" ht="27.65" customHeight="1" thickBot="1">
      <c r="B82" s="156" t="s">
        <v>50</v>
      </c>
      <c r="C82" s="283"/>
      <c r="D82" s="283"/>
    </row>
    <row r="83" spans="2:12" ht="37.9" customHeight="1" thickTop="1" thickBot="1">
      <c r="K83" s="353" t="s">
        <v>203</v>
      </c>
      <c r="L83" s="354"/>
    </row>
    <row r="84" spans="2:12" ht="30" customHeight="1" thickTop="1" thickBot="1">
      <c r="B84" s="355" t="s">
        <v>55</v>
      </c>
      <c r="C84" s="356"/>
      <c r="D84" s="357" t="s">
        <v>33</v>
      </c>
      <c r="E84" s="163" t="s">
        <v>48</v>
      </c>
      <c r="F84" s="164" t="s">
        <v>49</v>
      </c>
      <c r="G84" s="358" t="s">
        <v>38</v>
      </c>
      <c r="H84" s="287" t="s">
        <v>64</v>
      </c>
      <c r="I84" s="288" t="s">
        <v>15</v>
      </c>
      <c r="K84" s="359" t="s">
        <v>80</v>
      </c>
      <c r="L84" s="360"/>
    </row>
    <row r="85" spans="2:12" ht="25.15" customHeight="1" thickTop="1">
      <c r="B85" s="361" t="s">
        <v>61</v>
      </c>
      <c r="C85" s="362"/>
      <c r="D85" s="363" t="s">
        <v>36</v>
      </c>
      <c r="E85" s="364"/>
      <c r="F85" s="365"/>
      <c r="G85" s="366">
        <f>ROUNDDOWN(F85/4*3,-3)</f>
        <v>0</v>
      </c>
      <c r="H85" s="367">
        <v>450000</v>
      </c>
      <c r="I85" s="368">
        <f>MIN(G85,H85)</f>
        <v>0</v>
      </c>
      <c r="K85" s="369">
        <f>L62+L78+I88</f>
        <v>8550000</v>
      </c>
      <c r="L85" s="370"/>
    </row>
    <row r="86" spans="2:12" ht="25.15" customHeight="1">
      <c r="B86" s="371" t="s">
        <v>62</v>
      </c>
      <c r="C86" s="372"/>
      <c r="D86" s="373"/>
      <c r="E86" s="374"/>
      <c r="F86" s="375"/>
      <c r="G86" s="376"/>
      <c r="H86" s="377"/>
      <c r="I86" s="378"/>
      <c r="K86" s="379"/>
      <c r="L86" s="370"/>
    </row>
    <row r="87" spans="2:12" ht="25.15" customHeight="1" thickBot="1">
      <c r="B87" s="380" t="s">
        <v>63</v>
      </c>
      <c r="C87" s="381"/>
      <c r="D87" s="382"/>
      <c r="E87" s="383"/>
      <c r="F87" s="384"/>
      <c r="G87" s="385"/>
      <c r="H87" s="386"/>
      <c r="I87" s="378"/>
      <c r="K87" s="379"/>
      <c r="L87" s="370"/>
    </row>
    <row r="88" spans="2:12" ht="31.5" customHeight="1" thickTop="1" thickBot="1">
      <c r="B88" s="387" t="s">
        <v>8</v>
      </c>
      <c r="C88" s="388"/>
      <c r="D88" s="276"/>
      <c r="E88" s="276"/>
      <c r="F88" s="389">
        <f>F85</f>
        <v>0</v>
      </c>
      <c r="G88" s="390"/>
      <c r="H88" s="391"/>
      <c r="I88" s="281">
        <f>I85</f>
        <v>0</v>
      </c>
      <c r="K88" s="392"/>
      <c r="L88" s="393"/>
    </row>
  </sheetData>
  <mergeCells count="36">
    <mergeCell ref="K85:L88"/>
    <mergeCell ref="B88:C88"/>
    <mergeCell ref="H68:H77"/>
    <mergeCell ref="I68:I77"/>
    <mergeCell ref="B80:E80"/>
    <mergeCell ref="B84:C84"/>
    <mergeCell ref="D85:D87"/>
    <mergeCell ref="E85:E87"/>
    <mergeCell ref="F85:F87"/>
    <mergeCell ref="G85:G87"/>
    <mergeCell ref="H85:H87"/>
    <mergeCell ref="I85:I87"/>
    <mergeCell ref="J51:J53"/>
    <mergeCell ref="K51:K53"/>
    <mergeCell ref="L51:L53"/>
    <mergeCell ref="B52:B53"/>
    <mergeCell ref="H66:I66"/>
    <mergeCell ref="B67:C67"/>
    <mergeCell ref="D51:D53"/>
    <mergeCell ref="E51:E53"/>
    <mergeCell ref="F51:F53"/>
    <mergeCell ref="G51:G53"/>
    <mergeCell ref="H51:H53"/>
    <mergeCell ref="I51:I53"/>
    <mergeCell ref="A29:B31"/>
    <mergeCell ref="C29:C31"/>
    <mergeCell ref="D29:D31"/>
    <mergeCell ref="E29:E31"/>
    <mergeCell ref="H34:I34"/>
    <mergeCell ref="B35:C35"/>
    <mergeCell ref="B7:C7"/>
    <mergeCell ref="B10:C10"/>
    <mergeCell ref="B18:C18"/>
    <mergeCell ref="B21:C21"/>
    <mergeCell ref="B26:C26"/>
    <mergeCell ref="G26:L26"/>
  </mergeCells>
  <phoneticPr fontId="2"/>
  <conditionalFormatting sqref="C53">
    <cfRule type="expression" dxfId="53" priority="8">
      <formula>$E$29="介護予防認知症対応型共同生活介護"</formula>
    </cfRule>
    <cfRule type="expression" dxfId="52" priority="9">
      <formula>$E$29="介護予防特定施設入居者生活介護"</formula>
    </cfRule>
    <cfRule type="expression" dxfId="51" priority="10">
      <formula>$E$29="介護医療院"</formula>
    </cfRule>
    <cfRule type="expression" dxfId="50" priority="11">
      <formula>$E$29="軽費老人ホーム"</formula>
    </cfRule>
    <cfRule type="expression" dxfId="49" priority="12">
      <formula>$E$29="養護老人ホーム"</formula>
    </cfRule>
    <cfRule type="expression" dxfId="48" priority="13">
      <formula>$E$29="複合型サービス（看護小規模多機能型居宅介護）"</formula>
    </cfRule>
    <cfRule type="expression" dxfId="47" priority="14">
      <formula>$E$29="認知症対応型共同生活介護"</formula>
    </cfRule>
    <cfRule type="expression" dxfId="46" priority="15">
      <formula>$E$29="地域密着型特定施設入居者生活介護"</formula>
    </cfRule>
    <cfRule type="expression" dxfId="45" priority="16">
      <formula>$E$29="特定施設入居者生活介護"</formula>
    </cfRule>
    <cfRule type="expression" dxfId="44" priority="17">
      <formula>$E$29="介護老人保健施設"</formula>
    </cfRule>
    <cfRule type="expression" dxfId="43" priority="18">
      <formula>$E$29="介護老人福祉施設"</formula>
    </cfRule>
  </conditionalFormatting>
  <conditionalFormatting sqref="C52">
    <cfRule type="expression" dxfId="42" priority="7">
      <formula>$C$51="職員数に応じて必要なライセンス数が変動しないもの"</formula>
    </cfRule>
  </conditionalFormatting>
  <conditionalFormatting sqref="F70:F71">
    <cfRule type="expression" dxfId="41" priority="6">
      <formula>$C$72="介護業務支援"</formula>
    </cfRule>
  </conditionalFormatting>
  <conditionalFormatting sqref="F73">
    <cfRule type="expression" dxfId="40" priority="5">
      <formula>$C$73="介護業務支援"</formula>
    </cfRule>
  </conditionalFormatting>
  <conditionalFormatting sqref="F74:F76">
    <cfRule type="expression" dxfId="39" priority="4">
      <formula>$C$74="介護業務支援"</formula>
    </cfRule>
  </conditionalFormatting>
  <conditionalFormatting sqref="F77">
    <cfRule type="expression" dxfId="38" priority="3">
      <formula>$C$77="介護業務支援"</formula>
    </cfRule>
  </conditionalFormatting>
  <conditionalFormatting sqref="F80">
    <cfRule type="expression" dxfId="37" priority="1">
      <formula>"F76&gt;F21"</formula>
    </cfRule>
    <cfRule type="expression" dxfId="36" priority="2">
      <formula>"F76&gt;F18"</formula>
    </cfRule>
  </conditionalFormatting>
  <dataValidations count="2">
    <dataValidation type="whole" allowBlank="1" showInputMessage="1" showErrorMessage="1" sqref="F37:F49 F55:F56 F58:F61 F70:F71 F73:F77" xr:uid="{EA53FB61-90AF-4E52-9477-FC43EC856363}">
      <formula1>1</formula1>
      <formula2>1000</formula2>
    </dataValidation>
    <dataValidation type="whole" operator="greaterThanOrEqual" allowBlank="1" showInputMessage="1" showErrorMessage="1" sqref="F85:F87" xr:uid="{12733AAB-5999-4857-8388-205CCB5E9214}">
      <formula1>1</formula1>
    </dataValidation>
  </dataValidations>
  <pageMargins left="0.25" right="0.25" top="0.75" bottom="0.75" header="0.3" footer="0.3"/>
  <pageSetup paperSize="9" scale="45" fitToHeight="0" orientation="landscape" r:id="rId1"/>
  <rowBreaks count="2" manualBreakCount="2">
    <brk id="49" max="12" man="1"/>
    <brk id="62" max="12"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E3708-5636-4DA9-9CB6-6EDD6315B31F}">
  <sheetPr>
    <tabColor rgb="FFCCFFFF"/>
    <pageSetUpPr fitToPage="1"/>
  </sheetPr>
  <dimension ref="A10:I38"/>
  <sheetViews>
    <sheetView showGridLines="0" view="pageBreakPreview" zoomScale="70" zoomScaleNormal="85" zoomScaleSheetLayoutView="70" workbookViewId="0"/>
  </sheetViews>
  <sheetFormatPr defaultColWidth="8.75" defaultRowHeight="15"/>
  <cols>
    <col min="1" max="1" width="3.25" style="11" customWidth="1"/>
    <col min="2" max="2" width="25.33203125" style="11" customWidth="1"/>
    <col min="3" max="3" width="16.5" style="11" customWidth="1"/>
    <col min="4" max="4" width="17.5" style="11" customWidth="1"/>
    <col min="5" max="5" width="27.75" style="11" customWidth="1"/>
    <col min="6" max="6" width="19.83203125" style="11" customWidth="1"/>
    <col min="7" max="7" width="29.58203125" style="11" customWidth="1"/>
    <col min="8" max="8" width="18.75" style="11" customWidth="1"/>
    <col min="9" max="9" width="24.08203125" style="11" customWidth="1"/>
    <col min="10" max="10" width="5" style="11" customWidth="1"/>
    <col min="11" max="16384" width="8.75" style="11"/>
  </cols>
  <sheetData>
    <row r="10" spans="1:5" ht="92" customHeight="1"/>
    <row r="11" spans="1:5" ht="30">
      <c r="A11" s="395" t="s">
        <v>208</v>
      </c>
    </row>
    <row r="12" spans="1:5" ht="15.5" customHeight="1">
      <c r="A12" s="395"/>
    </row>
    <row r="13" spans="1:5" ht="26.5">
      <c r="B13" s="10" t="s">
        <v>81</v>
      </c>
      <c r="C13" s="10"/>
      <c r="D13" s="10"/>
    </row>
    <row r="14" spans="1:5" ht="28.5" customHeight="1">
      <c r="B14" s="87" t="s">
        <v>82</v>
      </c>
      <c r="C14" s="87"/>
      <c r="D14" s="87"/>
      <c r="E14" s="87"/>
    </row>
    <row r="15" spans="1:5" ht="23.25" customHeight="1">
      <c r="B15" s="87"/>
      <c r="C15" s="87"/>
      <c r="D15" s="87"/>
      <c r="E15" s="87"/>
    </row>
    <row r="16" spans="1:5" ht="20" thickBot="1">
      <c r="B16" s="11" t="s">
        <v>83</v>
      </c>
      <c r="E16" s="20"/>
    </row>
    <row r="17" spans="2:9" ht="30.5" thickBot="1">
      <c r="B17" s="2" t="s">
        <v>40</v>
      </c>
      <c r="C17" s="3" t="s">
        <v>33</v>
      </c>
      <c r="D17" s="7" t="s">
        <v>84</v>
      </c>
      <c r="E17" s="60" t="s">
        <v>85</v>
      </c>
    </row>
    <row r="18" spans="2:9" ht="30">
      <c r="B18" s="26" t="s">
        <v>68</v>
      </c>
      <c r="C18" s="27" t="s">
        <v>152</v>
      </c>
      <c r="D18" s="28" t="s">
        <v>157</v>
      </c>
      <c r="E18" s="29">
        <v>5000000</v>
      </c>
    </row>
    <row r="19" spans="2:9" ht="30">
      <c r="B19" s="26" t="s">
        <v>45</v>
      </c>
      <c r="C19" s="27" t="s">
        <v>36</v>
      </c>
      <c r="D19" s="30"/>
      <c r="E19" s="31"/>
    </row>
    <row r="20" spans="2:9" ht="30">
      <c r="B20" s="32" t="s">
        <v>45</v>
      </c>
      <c r="C20" s="33" t="s">
        <v>36</v>
      </c>
      <c r="D20" s="34"/>
      <c r="E20" s="35"/>
    </row>
    <row r="21" spans="2:9" ht="30">
      <c r="B21" s="32" t="s">
        <v>45</v>
      </c>
      <c r="C21" s="33" t="s">
        <v>36</v>
      </c>
      <c r="D21" s="34"/>
      <c r="E21" s="35"/>
    </row>
    <row r="22" spans="2:9" ht="30.5" thickBot="1">
      <c r="B22" s="32" t="s">
        <v>45</v>
      </c>
      <c r="C22" s="33" t="s">
        <v>36</v>
      </c>
      <c r="D22" s="34"/>
      <c r="E22" s="35"/>
    </row>
    <row r="23" spans="2:9" ht="15.5" thickBot="1">
      <c r="B23" s="15" t="s">
        <v>8</v>
      </c>
      <c r="C23" s="6"/>
      <c r="D23" s="16"/>
      <c r="E23" s="17">
        <f>SUBTOTAL(9,E18:E22)</f>
        <v>5000000</v>
      </c>
    </row>
    <row r="27" spans="2:9" ht="26.5">
      <c r="B27" s="10" t="s">
        <v>86</v>
      </c>
      <c r="C27" s="10"/>
      <c r="D27" s="10"/>
    </row>
    <row r="28" spans="2:9" ht="26.5" customHeight="1" thickBot="1">
      <c r="B28" s="11" t="s">
        <v>87</v>
      </c>
      <c r="I28" s="20" t="s">
        <v>17</v>
      </c>
    </row>
    <row r="29" spans="2:9" ht="30.5" thickBot="1">
      <c r="B29" s="2" t="s">
        <v>40</v>
      </c>
      <c r="C29" s="3" t="s">
        <v>88</v>
      </c>
      <c r="D29" s="3" t="s">
        <v>33</v>
      </c>
      <c r="E29" s="3" t="s">
        <v>89</v>
      </c>
      <c r="F29" s="4" t="s">
        <v>90</v>
      </c>
      <c r="G29" s="4" t="s">
        <v>91</v>
      </c>
      <c r="H29" s="4" t="s">
        <v>92</v>
      </c>
      <c r="I29" s="5" t="s">
        <v>28</v>
      </c>
    </row>
    <row r="30" spans="2:9" ht="30">
      <c r="B30" s="26" t="s">
        <v>68</v>
      </c>
      <c r="C30" s="42" t="s">
        <v>58</v>
      </c>
      <c r="D30" s="27" t="s">
        <v>152</v>
      </c>
      <c r="E30" s="42" t="s">
        <v>155</v>
      </c>
      <c r="F30" s="42">
        <v>20</v>
      </c>
      <c r="G30" s="42">
        <v>400000</v>
      </c>
      <c r="H30" s="43">
        <v>133333</v>
      </c>
      <c r="I30" s="18">
        <f>F30*MIN(G30, H30)</f>
        <v>2666660</v>
      </c>
    </row>
    <row r="31" spans="2:9" ht="30">
      <c r="B31" s="26" t="s">
        <v>68</v>
      </c>
      <c r="C31" s="42" t="s">
        <v>57</v>
      </c>
      <c r="D31" s="21" t="s">
        <v>152</v>
      </c>
      <c r="E31" s="42" t="s">
        <v>154</v>
      </c>
      <c r="F31" s="36">
        <v>5</v>
      </c>
      <c r="G31" s="36">
        <v>600000</v>
      </c>
      <c r="H31" s="8">
        <v>133333</v>
      </c>
      <c r="I31" s="12">
        <f t="shared" ref="I31:I37" si="0">F31*MIN(G31, H31)</f>
        <v>666665</v>
      </c>
    </row>
    <row r="32" spans="2:9" ht="30">
      <c r="B32" s="32" t="s">
        <v>46</v>
      </c>
      <c r="C32" s="25" t="s">
        <v>41</v>
      </c>
      <c r="D32" s="24" t="s">
        <v>36</v>
      </c>
      <c r="E32" s="25"/>
      <c r="F32" s="23"/>
      <c r="G32" s="23"/>
      <c r="H32" s="1">
        <v>133333</v>
      </c>
      <c r="I32" s="13">
        <f t="shared" si="0"/>
        <v>0</v>
      </c>
    </row>
    <row r="33" spans="2:9" ht="30">
      <c r="B33" s="32" t="s">
        <v>45</v>
      </c>
      <c r="C33" s="25" t="s">
        <v>41</v>
      </c>
      <c r="D33" s="24" t="s">
        <v>36</v>
      </c>
      <c r="E33" s="25"/>
      <c r="F33" s="23"/>
      <c r="G33" s="23"/>
      <c r="H33" s="1">
        <v>133333</v>
      </c>
      <c r="I33" s="13">
        <f t="shared" si="0"/>
        <v>0</v>
      </c>
    </row>
    <row r="34" spans="2:9" ht="30">
      <c r="B34" s="32" t="s">
        <v>45</v>
      </c>
      <c r="C34" s="25" t="s">
        <v>41</v>
      </c>
      <c r="D34" s="24" t="s">
        <v>36</v>
      </c>
      <c r="E34" s="25"/>
      <c r="F34" s="23"/>
      <c r="G34" s="23"/>
      <c r="H34" s="1">
        <v>133333</v>
      </c>
      <c r="I34" s="13">
        <f t="shared" si="0"/>
        <v>0</v>
      </c>
    </row>
    <row r="35" spans="2:9" ht="30">
      <c r="B35" s="32" t="s">
        <v>45</v>
      </c>
      <c r="C35" s="25" t="s">
        <v>41</v>
      </c>
      <c r="D35" s="37" t="s">
        <v>35</v>
      </c>
      <c r="E35" s="25"/>
      <c r="F35" s="23"/>
      <c r="G35" s="23"/>
      <c r="H35" s="1">
        <v>133333</v>
      </c>
      <c r="I35" s="13">
        <f t="shared" si="0"/>
        <v>0</v>
      </c>
    </row>
    <row r="36" spans="2:9" ht="30">
      <c r="B36" s="32" t="s">
        <v>93</v>
      </c>
      <c r="C36" s="25" t="s">
        <v>41</v>
      </c>
      <c r="D36" s="37" t="s">
        <v>35</v>
      </c>
      <c r="E36" s="25"/>
      <c r="F36" s="23"/>
      <c r="G36" s="23"/>
      <c r="H36" s="1">
        <v>133333</v>
      </c>
      <c r="I36" s="13">
        <f t="shared" si="0"/>
        <v>0</v>
      </c>
    </row>
    <row r="37" spans="2:9" ht="30.5" thickBot="1">
      <c r="B37" s="38" t="s">
        <v>45</v>
      </c>
      <c r="C37" s="39" t="s">
        <v>41</v>
      </c>
      <c r="D37" s="40" t="s">
        <v>35</v>
      </c>
      <c r="E37" s="39"/>
      <c r="F37" s="41"/>
      <c r="G37" s="41"/>
      <c r="H37" s="9">
        <v>133333</v>
      </c>
      <c r="I37" s="14">
        <f t="shared" si="0"/>
        <v>0</v>
      </c>
    </row>
    <row r="38" spans="2:9" ht="15.5" thickBot="1">
      <c r="B38" s="15" t="s">
        <v>8</v>
      </c>
      <c r="C38" s="6"/>
      <c r="D38" s="6"/>
      <c r="E38" s="6"/>
      <c r="F38" s="6"/>
      <c r="G38" s="6">
        <v>1000000</v>
      </c>
      <c r="H38" s="6"/>
      <c r="I38" s="17">
        <f>SUBTOTAL(9,I30:I37)</f>
        <v>3333325</v>
      </c>
    </row>
  </sheetData>
  <mergeCells count="1">
    <mergeCell ref="B14:E15"/>
  </mergeCells>
  <phoneticPr fontId="2"/>
  <dataValidations count="2">
    <dataValidation type="whole" operator="greaterThanOrEqual" allowBlank="1" showInputMessage="1" showErrorMessage="1" sqref="G30:G37" xr:uid="{8EFD88D5-DF48-4C05-8F73-486FCF822E18}">
      <formula1>1</formula1>
    </dataValidation>
    <dataValidation type="whole" allowBlank="1" showInputMessage="1" showErrorMessage="1" sqref="F30:F37" xr:uid="{6222008F-38A6-40FB-804D-9DE32957AB62}">
      <formula1>1</formula1>
      <formula2>1000</formula2>
    </dataValidation>
  </dataValidations>
  <pageMargins left="0.7" right="0.7" top="0.75" bottom="0.75" header="0.3" footer="0.3"/>
  <pageSetup paperSize="9" scale="56" fitToWidth="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CC99AD5-B210-4B34-8492-1961134749C6}">
          <x14:formula1>
            <xm:f>さわらないでください。!$I$3:$I$15</xm:f>
          </x14:formula1>
          <xm:sqref>B18:B22 B30:B37</xm:sqref>
        </x14:dataValidation>
        <x14:dataValidation type="list" allowBlank="1" showInputMessage="1" showErrorMessage="1" xr:uid="{98AA827A-2048-4DB3-934A-40467F6AD317}">
          <x14:formula1>
            <xm:f>さわらないでください。!$H$3:$H$4</xm:f>
          </x14:formula1>
          <xm:sqref>D30:D34 C18:C22</xm:sqref>
        </x14:dataValidation>
        <x14:dataValidation type="list" allowBlank="1" showInputMessage="1" showErrorMessage="1" xr:uid="{C73ACC35-3C55-4D1F-A802-675884B6021C}">
          <x14:formula1>
            <xm:f>さわらないでください。!$B$3:$B$6</xm:f>
          </x14:formula1>
          <xm:sqref>C30:C37 D35:D37</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ED465-3B5B-40FD-A49F-84790CB27464}">
  <sheetPr>
    <tabColor theme="8" tint="0.79998168889431442"/>
    <pageSetUpPr fitToPage="1"/>
  </sheetPr>
  <dimension ref="A1:N88"/>
  <sheetViews>
    <sheetView showGridLines="0" view="pageBreakPreview" zoomScale="55" zoomScaleNormal="70" zoomScaleSheetLayoutView="55" workbookViewId="0"/>
  </sheetViews>
  <sheetFormatPr defaultColWidth="8.6640625" defaultRowHeight="15"/>
  <cols>
    <col min="1" max="1" width="6.75" style="110" customWidth="1"/>
    <col min="2" max="2" width="2.5" style="110" customWidth="1"/>
    <col min="3" max="3" width="70.83203125" style="110" customWidth="1"/>
    <col min="4" max="4" width="13.83203125" style="110" customWidth="1"/>
    <col min="5" max="5" width="34.75" style="110" customWidth="1"/>
    <col min="6" max="6" width="19.58203125" style="110" customWidth="1"/>
    <col min="7" max="7" width="26.25" style="110" customWidth="1"/>
    <col min="8" max="8" width="34.25" style="110" customWidth="1"/>
    <col min="9" max="9" width="28.75" style="110" customWidth="1"/>
    <col min="10" max="12" width="16.58203125" style="110" customWidth="1"/>
    <col min="13" max="13" width="2.6640625" style="110" customWidth="1"/>
    <col min="14" max="16384" width="8.6640625" style="110"/>
  </cols>
  <sheetData>
    <row r="1" spans="1:12" ht="298" customHeight="1"/>
    <row r="2" spans="1:12" ht="44.5" customHeight="1">
      <c r="A2" s="109" t="s">
        <v>178</v>
      </c>
    </row>
    <row r="3" spans="1:12" ht="7.15" customHeight="1" thickBot="1"/>
    <row r="4" spans="1:12" ht="24" customHeight="1">
      <c r="B4" s="111" t="s">
        <v>29</v>
      </c>
      <c r="C4" s="112"/>
      <c r="D4" s="112"/>
      <c r="E4" s="112"/>
      <c r="F4" s="112"/>
      <c r="G4" s="112"/>
      <c r="H4" s="112"/>
      <c r="I4" s="112"/>
      <c r="J4" s="112"/>
      <c r="K4" s="112"/>
      <c r="L4" s="113"/>
    </row>
    <row r="5" spans="1:12" ht="4.9000000000000004" customHeight="1">
      <c r="B5" s="114"/>
      <c r="C5" s="115"/>
      <c r="D5" s="115"/>
      <c r="E5" s="115"/>
      <c r="F5" s="115"/>
      <c r="G5" s="115"/>
      <c r="H5" s="115"/>
      <c r="I5" s="115"/>
      <c r="J5" s="115"/>
      <c r="K5" s="115"/>
      <c r="L5" s="116"/>
    </row>
    <row r="6" spans="1:12" ht="22.5" thickBot="1">
      <c r="B6" s="117" t="s">
        <v>179</v>
      </c>
      <c r="C6" s="118"/>
      <c r="D6" s="118"/>
      <c r="E6" s="115"/>
      <c r="F6" s="115"/>
      <c r="G6" s="115"/>
      <c r="H6" s="115"/>
      <c r="I6" s="115"/>
      <c r="J6" s="115"/>
      <c r="K6" s="115"/>
      <c r="L6" s="116"/>
    </row>
    <row r="7" spans="1:12" ht="23" thickTop="1" thickBot="1">
      <c r="B7" s="119" t="s">
        <v>30</v>
      </c>
      <c r="C7" s="120"/>
      <c r="D7" s="121"/>
      <c r="E7" s="122" t="str" cm="1">
        <f t="array" ref="E7">_xlfn.IFS(B7="（プルダウンから選択）","",B7="はい","※②を入力してください",B7="いいえ","※②は入力不要です。③以降を回答してください")</f>
        <v>※②を入力してください</v>
      </c>
      <c r="F7" s="115"/>
      <c r="G7" s="115"/>
      <c r="H7" s="115"/>
      <c r="I7" s="115"/>
      <c r="J7" s="115"/>
      <c r="K7" s="115"/>
      <c r="L7" s="116"/>
    </row>
    <row r="8" spans="1:12" ht="5.5" customHeight="1" thickTop="1">
      <c r="B8" s="123"/>
      <c r="C8" s="115"/>
      <c r="D8" s="115"/>
      <c r="E8" s="115"/>
      <c r="F8" s="115"/>
      <c r="G8" s="115"/>
      <c r="H8" s="115"/>
      <c r="I8" s="115"/>
      <c r="J8" s="115"/>
      <c r="K8" s="115"/>
      <c r="L8" s="116"/>
    </row>
    <row r="9" spans="1:12" ht="22.5" thickBot="1">
      <c r="B9" s="117" t="s">
        <v>180</v>
      </c>
      <c r="C9" s="124"/>
      <c r="D9" s="124"/>
      <c r="E9" s="115"/>
      <c r="F9" s="115"/>
      <c r="G9" s="115"/>
      <c r="H9" s="115"/>
      <c r="I9" s="115"/>
      <c r="J9" s="115"/>
      <c r="K9" s="115"/>
      <c r="L9" s="116"/>
    </row>
    <row r="10" spans="1:12" ht="23" thickTop="1" thickBot="1">
      <c r="B10" s="119" t="s">
        <v>30</v>
      </c>
      <c r="C10" s="120"/>
      <c r="D10" s="121"/>
      <c r="E10" s="115"/>
      <c r="F10" s="115"/>
      <c r="G10" s="115"/>
      <c r="H10" s="115"/>
      <c r="I10" s="115"/>
      <c r="J10" s="115"/>
      <c r="K10" s="115"/>
      <c r="L10" s="116"/>
    </row>
    <row r="11" spans="1:12" ht="8.15" customHeight="1" thickTop="1">
      <c r="B11" s="123"/>
      <c r="C11" s="115"/>
      <c r="D11" s="115"/>
      <c r="E11" s="115"/>
      <c r="F11" s="115"/>
      <c r="G11" s="115"/>
      <c r="H11" s="115"/>
      <c r="I11" s="115"/>
      <c r="J11" s="115"/>
      <c r="K11" s="115"/>
      <c r="L11" s="116"/>
    </row>
    <row r="12" spans="1:12" ht="39.65" customHeight="1">
      <c r="B12" s="125" t="s">
        <v>181</v>
      </c>
      <c r="C12" s="126"/>
      <c r="D12" s="115"/>
      <c r="E12" s="115"/>
      <c r="F12" s="115"/>
      <c r="G12" s="115"/>
      <c r="H12" s="115"/>
      <c r="I12" s="115"/>
      <c r="J12" s="115"/>
      <c r="K12" s="115"/>
      <c r="L12" s="116"/>
    </row>
    <row r="13" spans="1:12" ht="51" customHeight="1">
      <c r="B13" s="127" t="str">
        <f>IF(B7="（プルダウンから選択）", "", IF(B7="いいえ", "『（１）介護テクノロジーの導入支援』の表に入力してください。", IF(AND(B7="はい", B10="いいえ"), "『（１）介護テクノロジーの導入支援』の表に入力してください。", IF(AND(B7="はい", B10="はい"), "『（２）介護テクノロジーのパッケージ型導入支援』の表に入力してください。（ただし、介護ソフトと連動しないテクノロジーについては『（１）介護テクノロジーの導入支援』の表に入力してください。）", "（注意）②に答えていませんので、回答してください。"))))</f>
        <v>『（２）介護テクノロジーのパッケージ型導入支援』の表に入力してください。（ただし、介護ソフトと連動しないテクノロジーについては『（１）介護テクノロジーの導入支援』の表に入力してください。）</v>
      </c>
      <c r="C13" s="126"/>
      <c r="D13" s="115"/>
      <c r="E13" s="115"/>
      <c r="F13" s="115"/>
      <c r="G13" s="115"/>
      <c r="H13" s="115"/>
      <c r="I13" s="115"/>
      <c r="J13" s="115"/>
      <c r="K13" s="115"/>
      <c r="L13" s="116"/>
    </row>
    <row r="14" spans="1:12" ht="25.15" customHeight="1">
      <c r="B14" s="128" t="s">
        <v>182</v>
      </c>
      <c r="C14" s="126"/>
      <c r="D14" s="115"/>
      <c r="E14" s="115"/>
      <c r="F14" s="115"/>
      <c r="G14" s="115"/>
      <c r="H14" s="115"/>
      <c r="I14" s="115"/>
      <c r="J14" s="115"/>
      <c r="K14" s="115"/>
      <c r="L14" s="116"/>
    </row>
    <row r="15" spans="1:12" ht="25.15" customHeight="1">
      <c r="B15" s="128" t="s">
        <v>183</v>
      </c>
      <c r="C15" s="126"/>
      <c r="D15" s="115"/>
      <c r="E15" s="115"/>
      <c r="F15" s="115"/>
      <c r="G15" s="115"/>
      <c r="H15" s="115"/>
      <c r="I15" s="115"/>
      <c r="J15" s="115"/>
      <c r="K15" s="115"/>
      <c r="L15" s="116"/>
    </row>
    <row r="16" spans="1:12" ht="25.15" customHeight="1">
      <c r="B16" s="128"/>
      <c r="C16" s="126"/>
      <c r="D16" s="115"/>
      <c r="E16" s="115"/>
      <c r="F16" s="115"/>
      <c r="G16" s="115"/>
      <c r="H16" s="115"/>
      <c r="I16" s="115"/>
      <c r="J16" s="115"/>
      <c r="K16" s="115"/>
      <c r="L16" s="116"/>
    </row>
    <row r="17" spans="1:12" ht="22.5" thickBot="1">
      <c r="B17" s="117" t="s">
        <v>184</v>
      </c>
      <c r="C17" s="124"/>
      <c r="D17" s="124"/>
      <c r="E17" s="115"/>
      <c r="F17" s="115"/>
      <c r="G17" s="115"/>
      <c r="H17" s="115"/>
      <c r="I17" s="115"/>
      <c r="J17" s="115"/>
      <c r="K17" s="115"/>
      <c r="L17" s="116"/>
    </row>
    <row r="18" spans="1:12" ht="19.5" customHeight="1" thickTop="1" thickBot="1">
      <c r="B18" s="119" t="s">
        <v>185</v>
      </c>
      <c r="C18" s="120"/>
      <c r="D18" s="115"/>
      <c r="E18" s="122" t="str" cm="1">
        <f t="array" ref="E18">_xlfn.IFS(B18="施設・居住系サービス","※④及び⑤に入力し、補助限度台数を確認してください。",B18="在宅系サービス","※④及び⑤に入力し、補助限度台数を確認してください。",B18="（プルダウンから選択）","")</f>
        <v>※④及び⑤に入力し、補助限度台数を確認してください。</v>
      </c>
      <c r="F18" s="115"/>
      <c r="G18" s="115"/>
      <c r="H18" s="115"/>
      <c r="I18" s="115"/>
      <c r="J18" s="115"/>
      <c r="K18" s="115"/>
      <c r="L18" s="116"/>
    </row>
    <row r="19" spans="1:12" ht="9.65" customHeight="1" thickTop="1">
      <c r="B19" s="123"/>
      <c r="C19" s="115"/>
      <c r="D19" s="115"/>
      <c r="E19" s="115"/>
      <c r="F19" s="115"/>
      <c r="G19" s="115"/>
      <c r="H19" s="115"/>
      <c r="I19" s="115"/>
      <c r="J19" s="115"/>
      <c r="K19" s="115"/>
      <c r="L19" s="116"/>
    </row>
    <row r="20" spans="1:12" ht="22.5" thickBot="1">
      <c r="B20" s="117" t="s">
        <v>186</v>
      </c>
      <c r="C20" s="124"/>
      <c r="D20" s="124"/>
      <c r="E20" s="115"/>
      <c r="F20" s="115"/>
      <c r="G20" s="115"/>
      <c r="H20" s="115"/>
      <c r="I20" s="115"/>
      <c r="J20" s="115"/>
      <c r="K20" s="115"/>
      <c r="L20" s="116"/>
    </row>
    <row r="21" spans="1:12" ht="19.5" customHeight="1" thickTop="1" thickBot="1">
      <c r="B21" s="119" t="s">
        <v>204</v>
      </c>
      <c r="C21" s="120"/>
      <c r="D21" s="115"/>
      <c r="E21" s="115"/>
      <c r="F21" s="115"/>
      <c r="G21" s="115"/>
      <c r="H21" s="115"/>
      <c r="I21" s="115"/>
      <c r="J21" s="115"/>
      <c r="K21" s="115"/>
      <c r="L21" s="116"/>
    </row>
    <row r="22" spans="1:12" ht="9.65" customHeight="1" thickTop="1">
      <c r="B22" s="123"/>
      <c r="C22" s="115"/>
      <c r="D22" s="115"/>
      <c r="E22" s="115"/>
      <c r="F22" s="115"/>
      <c r="G22" s="115"/>
      <c r="H22" s="115"/>
      <c r="I22" s="115"/>
      <c r="J22" s="115"/>
      <c r="K22" s="115"/>
      <c r="L22" s="116"/>
    </row>
    <row r="23" spans="1:12" ht="9.65" customHeight="1">
      <c r="B23" s="123"/>
      <c r="C23" s="115"/>
      <c r="D23" s="115"/>
      <c r="E23" s="115"/>
      <c r="F23" s="115"/>
      <c r="G23" s="115"/>
      <c r="H23" s="115"/>
      <c r="I23" s="115"/>
      <c r="J23" s="115"/>
      <c r="K23" s="115"/>
      <c r="L23" s="116"/>
    </row>
    <row r="24" spans="1:12" ht="22">
      <c r="B24" s="117" t="s">
        <v>187</v>
      </c>
      <c r="C24" s="124"/>
      <c r="D24" s="124"/>
      <c r="E24" s="115"/>
      <c r="F24" s="115"/>
      <c r="G24" s="115"/>
      <c r="H24" s="115"/>
      <c r="I24" s="115"/>
      <c r="J24" s="115"/>
      <c r="K24" s="115"/>
      <c r="L24" s="116"/>
    </row>
    <row r="25" spans="1:12" ht="22.5" thickBot="1">
      <c r="B25" s="129"/>
      <c r="C25" s="124" t="s">
        <v>188</v>
      </c>
      <c r="D25" s="124"/>
      <c r="E25" s="115"/>
      <c r="F25" s="115"/>
      <c r="G25" s="115"/>
      <c r="H25" s="115"/>
      <c r="I25" s="115"/>
      <c r="J25" s="115"/>
      <c r="K25" s="115"/>
      <c r="L25" s="116"/>
    </row>
    <row r="26" spans="1:12" ht="54" customHeight="1" thickTop="1" thickBot="1">
      <c r="B26" s="130">
        <v>100</v>
      </c>
      <c r="C26" s="131"/>
      <c r="D26" s="124" t="s">
        <v>189</v>
      </c>
      <c r="E26" s="132" t="s">
        <v>190</v>
      </c>
      <c r="F26" s="133" cm="1">
        <f t="array" ref="F26">ROUNDUP(_xlfn.IFS(AND(B18="（プルダウンから選択）",B21="（プルダウンから選択）"),"",AND(B18="施設・居住系サービス",B21="（プルダウンから選択）"),"",AND(B18="施設・居住系サービス",B21="レベル３事業者である"),B26/5,AND(B18="施設・居住系サービス",B21="レベル３事業者ではない"),B26/10,AND(B18="在宅系サービス",B21="レベル３事業者である"),B26/10,AND(B18="在宅系サービス",B21="レベル３事業者ではない"),B26/20),0)</f>
        <v>20</v>
      </c>
      <c r="G26" s="134" t="s">
        <v>191</v>
      </c>
      <c r="H26" s="135"/>
      <c r="I26" s="135"/>
      <c r="J26" s="135"/>
      <c r="K26" s="135"/>
      <c r="L26" s="136"/>
    </row>
    <row r="27" spans="1:12" ht="14.15" customHeight="1" thickTop="1" thickBot="1">
      <c r="B27" s="137"/>
      <c r="C27" s="138"/>
      <c r="D27" s="139"/>
      <c r="E27" s="140"/>
      <c r="F27" s="141"/>
      <c r="G27" s="142"/>
      <c r="H27" s="142"/>
      <c r="I27" s="142"/>
      <c r="J27" s="142"/>
      <c r="K27" s="142"/>
      <c r="L27" s="143"/>
    </row>
    <row r="28" spans="1:12" ht="33" customHeight="1" thickBot="1"/>
    <row r="29" spans="1:12" ht="18.75" customHeight="1" thickTop="1">
      <c r="A29" s="144" t="s">
        <v>66</v>
      </c>
      <c r="B29" s="145"/>
      <c r="C29" s="146" t="s">
        <v>205</v>
      </c>
      <c r="D29" s="145" t="s">
        <v>67</v>
      </c>
      <c r="E29" s="147" t="s">
        <v>206</v>
      </c>
    </row>
    <row r="30" spans="1:12" ht="12" customHeight="1">
      <c r="A30" s="148"/>
      <c r="B30" s="149"/>
      <c r="C30" s="150"/>
      <c r="D30" s="149"/>
      <c r="E30" s="151"/>
    </row>
    <row r="31" spans="1:12" ht="11.25" customHeight="1" thickBot="1">
      <c r="A31" s="152"/>
      <c r="B31" s="153"/>
      <c r="C31" s="154"/>
      <c r="D31" s="153"/>
      <c r="E31" s="155"/>
    </row>
    <row r="32" spans="1:12" ht="12" customHeight="1"/>
    <row r="33" spans="2:12" ht="27" thickBot="1">
      <c r="B33" s="156" t="s">
        <v>192</v>
      </c>
    </row>
    <row r="34" spans="2:12" ht="44.5" customHeight="1" thickBot="1">
      <c r="H34" s="157" t="s">
        <v>37</v>
      </c>
      <c r="I34" s="158"/>
      <c r="L34" s="159" t="s">
        <v>17</v>
      </c>
    </row>
    <row r="35" spans="2:12" ht="39.75" customHeight="1" thickBot="1">
      <c r="B35" s="160" t="s">
        <v>39</v>
      </c>
      <c r="C35" s="161"/>
      <c r="D35" s="162" t="s">
        <v>33</v>
      </c>
      <c r="E35" s="163" t="s">
        <v>193</v>
      </c>
      <c r="F35" s="164" t="s">
        <v>32</v>
      </c>
      <c r="G35" s="165" t="s">
        <v>73</v>
      </c>
      <c r="H35" s="166" t="s">
        <v>74</v>
      </c>
      <c r="I35" s="167" t="s">
        <v>75</v>
      </c>
      <c r="J35" s="168" t="s">
        <v>38</v>
      </c>
      <c r="K35" s="164" t="s">
        <v>64</v>
      </c>
      <c r="L35" s="169" t="s">
        <v>15</v>
      </c>
    </row>
    <row r="36" spans="2:12" ht="22" customHeight="1" thickBot="1">
      <c r="B36" s="170" t="s">
        <v>194</v>
      </c>
      <c r="C36" s="171"/>
      <c r="D36" s="172"/>
      <c r="E36" s="172"/>
      <c r="F36" s="172"/>
      <c r="G36" s="172"/>
      <c r="H36" s="172"/>
      <c r="I36" s="172"/>
      <c r="J36" s="173"/>
      <c r="K36" s="173"/>
      <c r="L36" s="174"/>
    </row>
    <row r="37" spans="2:12" ht="22" customHeight="1" thickTop="1">
      <c r="B37" s="175"/>
      <c r="C37" s="176" t="s">
        <v>18</v>
      </c>
      <c r="D37" s="177" t="s">
        <v>152</v>
      </c>
      <c r="E37" s="178" t="s">
        <v>207</v>
      </c>
      <c r="F37" s="179">
        <v>1</v>
      </c>
      <c r="G37" s="180">
        <v>600000</v>
      </c>
      <c r="H37" s="180"/>
      <c r="I37" s="181"/>
      <c r="J37" s="182">
        <f>ROUNDDOWN(SUM(G37:I37)/4*3,-3)</f>
        <v>450000</v>
      </c>
      <c r="K37" s="183">
        <f>F37*1000000</f>
        <v>1000000</v>
      </c>
      <c r="L37" s="184">
        <f>MIN(J37:K37)</f>
        <v>450000</v>
      </c>
    </row>
    <row r="38" spans="2:12" ht="22" customHeight="1">
      <c r="B38" s="185"/>
      <c r="C38" s="186" t="s">
        <v>19</v>
      </c>
      <c r="D38" s="187" t="s">
        <v>36</v>
      </c>
      <c r="E38" s="188"/>
      <c r="F38" s="189"/>
      <c r="G38" s="190"/>
      <c r="H38" s="190"/>
      <c r="I38" s="191"/>
      <c r="J38" s="192">
        <f t="shared" ref="J38:J49" si="0">ROUNDDOWN(SUM(G38:I38)/4*3,-3)</f>
        <v>0</v>
      </c>
      <c r="K38" s="193">
        <f>F38*300000</f>
        <v>0</v>
      </c>
      <c r="L38" s="194">
        <f t="shared" ref="L38:L49" si="1">MIN(J38:K38)</f>
        <v>0</v>
      </c>
    </row>
    <row r="39" spans="2:12" ht="22" customHeight="1">
      <c r="B39" s="185"/>
      <c r="C39" s="186" t="s">
        <v>20</v>
      </c>
      <c r="D39" s="195" t="s">
        <v>36</v>
      </c>
      <c r="E39" s="188"/>
      <c r="F39" s="189"/>
      <c r="G39" s="190"/>
      <c r="H39" s="190"/>
      <c r="I39" s="191"/>
      <c r="J39" s="192">
        <f t="shared" si="0"/>
        <v>0</v>
      </c>
      <c r="K39" s="196">
        <f>F39*300000</f>
        <v>0</v>
      </c>
      <c r="L39" s="194">
        <f t="shared" si="1"/>
        <v>0</v>
      </c>
    </row>
    <row r="40" spans="2:12" ht="22" customHeight="1">
      <c r="B40" s="185"/>
      <c r="C40" s="186" t="s">
        <v>14</v>
      </c>
      <c r="D40" s="195" t="s">
        <v>36</v>
      </c>
      <c r="E40" s="188"/>
      <c r="F40" s="189"/>
      <c r="G40" s="190"/>
      <c r="H40" s="190"/>
      <c r="I40" s="191"/>
      <c r="J40" s="192">
        <f t="shared" si="0"/>
        <v>0</v>
      </c>
      <c r="K40" s="193">
        <f t="shared" ref="K40" si="2">F40*1000000</f>
        <v>0</v>
      </c>
      <c r="L40" s="194">
        <f t="shared" si="1"/>
        <v>0</v>
      </c>
    </row>
    <row r="41" spans="2:12" ht="22" customHeight="1">
      <c r="B41" s="185"/>
      <c r="C41" s="186" t="s">
        <v>68</v>
      </c>
      <c r="D41" s="195" t="s">
        <v>36</v>
      </c>
      <c r="E41" s="188"/>
      <c r="F41" s="189"/>
      <c r="G41" s="190"/>
      <c r="H41" s="190"/>
      <c r="I41" s="191"/>
      <c r="J41" s="192">
        <f>ROUNDDOWN(SUM(G41:I41)/4*3,-3)</f>
        <v>0</v>
      </c>
      <c r="K41" s="193">
        <f t="shared" ref="K41:K49" si="3">F41*300000</f>
        <v>0</v>
      </c>
      <c r="L41" s="194">
        <f t="shared" si="1"/>
        <v>0</v>
      </c>
    </row>
    <row r="42" spans="2:12" ht="22" customHeight="1">
      <c r="B42" s="185"/>
      <c r="C42" s="186" t="s">
        <v>69</v>
      </c>
      <c r="D42" s="195" t="s">
        <v>36</v>
      </c>
      <c r="E42" s="188"/>
      <c r="F42" s="189"/>
      <c r="G42" s="190"/>
      <c r="H42" s="190"/>
      <c r="I42" s="191"/>
      <c r="J42" s="192">
        <f>ROUNDDOWN(SUM(G42:I42)/4*3,-3)</f>
        <v>0</v>
      </c>
      <c r="K42" s="193">
        <f t="shared" si="3"/>
        <v>0</v>
      </c>
      <c r="L42" s="194">
        <f t="shared" si="1"/>
        <v>0</v>
      </c>
    </row>
    <row r="43" spans="2:12" ht="22" customHeight="1">
      <c r="B43" s="185"/>
      <c r="C43" s="186" t="s">
        <v>1</v>
      </c>
      <c r="D43" s="195" t="s">
        <v>36</v>
      </c>
      <c r="E43" s="188"/>
      <c r="F43" s="189"/>
      <c r="G43" s="190"/>
      <c r="H43" s="190"/>
      <c r="I43" s="191"/>
      <c r="J43" s="192">
        <f t="shared" si="0"/>
        <v>0</v>
      </c>
      <c r="K43" s="193">
        <f t="shared" si="3"/>
        <v>0</v>
      </c>
      <c r="L43" s="194">
        <f t="shared" si="1"/>
        <v>0</v>
      </c>
    </row>
    <row r="44" spans="2:12" ht="22" customHeight="1">
      <c r="B44" s="185"/>
      <c r="C44" s="186" t="s">
        <v>1</v>
      </c>
      <c r="D44" s="195" t="s">
        <v>36</v>
      </c>
      <c r="E44" s="188"/>
      <c r="F44" s="189"/>
      <c r="G44" s="190"/>
      <c r="H44" s="190"/>
      <c r="I44" s="191"/>
      <c r="J44" s="192">
        <f t="shared" si="0"/>
        <v>0</v>
      </c>
      <c r="K44" s="193">
        <f t="shared" si="3"/>
        <v>0</v>
      </c>
      <c r="L44" s="194">
        <f t="shared" si="1"/>
        <v>0</v>
      </c>
    </row>
    <row r="45" spans="2:12" ht="22" customHeight="1">
      <c r="B45" s="185"/>
      <c r="C45" s="186" t="s">
        <v>1</v>
      </c>
      <c r="D45" s="195" t="s">
        <v>36</v>
      </c>
      <c r="E45" s="188"/>
      <c r="F45" s="189"/>
      <c r="G45" s="190"/>
      <c r="H45" s="190"/>
      <c r="I45" s="191"/>
      <c r="J45" s="192">
        <f t="shared" si="0"/>
        <v>0</v>
      </c>
      <c r="K45" s="193">
        <f t="shared" si="3"/>
        <v>0</v>
      </c>
      <c r="L45" s="194">
        <f t="shared" si="1"/>
        <v>0</v>
      </c>
    </row>
    <row r="46" spans="2:12" ht="22" customHeight="1">
      <c r="B46" s="185"/>
      <c r="C46" s="186" t="s">
        <v>1</v>
      </c>
      <c r="D46" s="195" t="s">
        <v>36</v>
      </c>
      <c r="E46" s="188"/>
      <c r="F46" s="189"/>
      <c r="G46" s="190"/>
      <c r="H46" s="190"/>
      <c r="I46" s="191"/>
      <c r="J46" s="192">
        <f t="shared" si="0"/>
        <v>0</v>
      </c>
      <c r="K46" s="193">
        <f t="shared" si="3"/>
        <v>0</v>
      </c>
      <c r="L46" s="194">
        <f t="shared" si="1"/>
        <v>0</v>
      </c>
    </row>
    <row r="47" spans="2:12" ht="22" customHeight="1">
      <c r="B47" s="185"/>
      <c r="C47" s="186" t="s">
        <v>9</v>
      </c>
      <c r="D47" s="195" t="s">
        <v>36</v>
      </c>
      <c r="E47" s="188"/>
      <c r="F47" s="189"/>
      <c r="G47" s="190"/>
      <c r="H47" s="190"/>
      <c r="I47" s="191"/>
      <c r="J47" s="192">
        <f t="shared" si="0"/>
        <v>0</v>
      </c>
      <c r="K47" s="193">
        <f t="shared" si="3"/>
        <v>0</v>
      </c>
      <c r="L47" s="194">
        <f t="shared" si="1"/>
        <v>0</v>
      </c>
    </row>
    <row r="48" spans="2:12" ht="22" customHeight="1">
      <c r="B48" s="185"/>
      <c r="C48" s="186" t="s">
        <v>10</v>
      </c>
      <c r="D48" s="195" t="s">
        <v>36</v>
      </c>
      <c r="E48" s="188"/>
      <c r="F48" s="189"/>
      <c r="G48" s="190"/>
      <c r="H48" s="190"/>
      <c r="I48" s="191"/>
      <c r="J48" s="192">
        <f t="shared" si="0"/>
        <v>0</v>
      </c>
      <c r="K48" s="193">
        <f t="shared" si="3"/>
        <v>0</v>
      </c>
      <c r="L48" s="194">
        <f t="shared" si="1"/>
        <v>0</v>
      </c>
    </row>
    <row r="49" spans="2:14" ht="22" customHeight="1" thickBot="1">
      <c r="B49" s="197"/>
      <c r="C49" s="198" t="s">
        <v>11</v>
      </c>
      <c r="D49" s="199" t="s">
        <v>36</v>
      </c>
      <c r="E49" s="200"/>
      <c r="F49" s="201"/>
      <c r="G49" s="202"/>
      <c r="H49" s="202"/>
      <c r="I49" s="203"/>
      <c r="J49" s="204">
        <f t="shared" si="0"/>
        <v>0</v>
      </c>
      <c r="K49" s="205">
        <f t="shared" si="3"/>
        <v>0</v>
      </c>
      <c r="L49" s="206">
        <f t="shared" si="1"/>
        <v>0</v>
      </c>
    </row>
    <row r="50" spans="2:14" ht="22" customHeight="1" thickTop="1" thickBot="1">
      <c r="B50" s="207" t="s">
        <v>195</v>
      </c>
      <c r="C50" s="208"/>
      <c r="D50" s="209"/>
      <c r="E50" s="209"/>
      <c r="F50" s="210"/>
      <c r="G50" s="211"/>
      <c r="H50" s="211"/>
      <c r="I50" s="212"/>
      <c r="J50" s="213"/>
      <c r="K50" s="214"/>
      <c r="L50" s="215"/>
    </row>
    <row r="51" spans="2:14" ht="22" customHeight="1" thickTop="1">
      <c r="B51" s="216"/>
      <c r="C51" s="217" t="s">
        <v>47</v>
      </c>
      <c r="D51" s="218" t="s">
        <v>36</v>
      </c>
      <c r="E51" s="219"/>
      <c r="F51" s="220" t="s">
        <v>70</v>
      </c>
      <c r="G51" s="221"/>
      <c r="H51" s="222"/>
      <c r="I51" s="219"/>
      <c r="J51" s="223">
        <f t="shared" ref="J51" si="4">ROUNDDOWN(SUM(G51:I51)/4*3,0)</f>
        <v>0</v>
      </c>
      <c r="K51" s="224" t="str">
        <f>IF(C51="（契約方法を選択する）", 0, IF(OR(C52="", C53="", C53="ケアプランデータ連携システムのデータ連携について選択"), "条件が不正です。", IF(AND(C51="職員数に応じて必要なライセンス数が変動するもの", C52="（職員数をプルダウンから選択）"), "条件が不正です", IF(C51="職員数に応じて必要なライセンス数が変動しないもの", 2500000 + IF(C53="5事業所以上と連携する", 50000, 0), IF(C51="職員数に応じて必要なライセンス数が変動するもの", IF(C52="１名以上10名以下", 1000000, IF(C52="11名以上20名以下", 1500000, IF(C52="21名以上30名以下", 2000000, IF(C52="31名以上", 2500000, "条件が不正です")))) + IF(C53="5事業所以上と連携する", 50000, 0), "条件が不正です")))))</f>
        <v>条件が不正です</v>
      </c>
      <c r="L51" s="225">
        <f>MIN(J51:K51)</f>
        <v>0</v>
      </c>
      <c r="N51" s="394"/>
    </row>
    <row r="52" spans="2:14" ht="22" customHeight="1">
      <c r="B52" s="226"/>
      <c r="C52" s="227" t="s">
        <v>44</v>
      </c>
      <c r="D52" s="228"/>
      <c r="E52" s="229"/>
      <c r="F52" s="230"/>
      <c r="G52" s="231"/>
      <c r="H52" s="232"/>
      <c r="I52" s="229"/>
      <c r="J52" s="233"/>
      <c r="K52" s="234"/>
      <c r="L52" s="235"/>
    </row>
    <row r="53" spans="2:14" ht="22.5" customHeight="1" thickBot="1">
      <c r="B53" s="236"/>
      <c r="C53" s="237" t="s">
        <v>76</v>
      </c>
      <c r="D53" s="238"/>
      <c r="E53" s="239"/>
      <c r="F53" s="240"/>
      <c r="G53" s="241"/>
      <c r="H53" s="242"/>
      <c r="I53" s="239"/>
      <c r="J53" s="243"/>
      <c r="K53" s="244"/>
      <c r="L53" s="245"/>
    </row>
    <row r="54" spans="2:14" ht="21" customHeight="1" thickBot="1">
      <c r="B54" s="246" t="s">
        <v>196</v>
      </c>
      <c r="C54" s="247"/>
      <c r="D54" s="248"/>
      <c r="E54" s="248"/>
      <c r="F54" s="249"/>
      <c r="G54" s="250"/>
      <c r="H54" s="251"/>
      <c r="I54" s="251"/>
      <c r="J54" s="252"/>
      <c r="K54" s="253"/>
      <c r="L54" s="254"/>
    </row>
    <row r="55" spans="2:14" ht="21.65" customHeight="1" thickTop="1">
      <c r="B55" s="255"/>
      <c r="C55" s="176" t="s">
        <v>2</v>
      </c>
      <c r="D55" s="256" t="s">
        <v>36</v>
      </c>
      <c r="E55" s="178"/>
      <c r="F55" s="179"/>
      <c r="G55" s="181"/>
      <c r="H55" s="257" t="s">
        <v>77</v>
      </c>
      <c r="I55" s="258" t="s">
        <v>77</v>
      </c>
      <c r="J55" s="259">
        <f>ROUNDDOWN(SUM(G55:I55)/4*3,-3)</f>
        <v>0</v>
      </c>
      <c r="K55" s="260">
        <f>F55*1000000</f>
        <v>0</v>
      </c>
      <c r="L55" s="261">
        <f t="shared" ref="L55:L61" si="5">MIN(J55:K55)</f>
        <v>0</v>
      </c>
    </row>
    <row r="56" spans="2:14" ht="32">
      <c r="B56" s="255"/>
      <c r="C56" s="186" t="s">
        <v>3</v>
      </c>
      <c r="D56" s="195" t="s">
        <v>36</v>
      </c>
      <c r="E56" s="188"/>
      <c r="F56" s="189"/>
      <c r="G56" s="191"/>
      <c r="H56" s="262" t="s">
        <v>77</v>
      </c>
      <c r="I56" s="263" t="s">
        <v>77</v>
      </c>
      <c r="J56" s="264">
        <f t="shared" ref="J56:J61" si="6">ROUNDDOWN(SUM(G56:I56)/4*3,-3)</f>
        <v>0</v>
      </c>
      <c r="K56" s="193">
        <f>F56*1000000</f>
        <v>0</v>
      </c>
      <c r="L56" s="265">
        <f t="shared" si="5"/>
        <v>0</v>
      </c>
    </row>
    <row r="57" spans="2:14" ht="32">
      <c r="B57" s="255"/>
      <c r="C57" s="186" t="s">
        <v>4</v>
      </c>
      <c r="D57" s="195" t="s">
        <v>36</v>
      </c>
      <c r="E57" s="188"/>
      <c r="F57" s="266"/>
      <c r="G57" s="191"/>
      <c r="H57" s="262" t="s">
        <v>77</v>
      </c>
      <c r="I57" s="263" t="s">
        <v>77</v>
      </c>
      <c r="J57" s="264">
        <f t="shared" si="6"/>
        <v>0</v>
      </c>
      <c r="K57" s="193">
        <f>F57*1000000</f>
        <v>0</v>
      </c>
      <c r="L57" s="265">
        <f t="shared" si="5"/>
        <v>0</v>
      </c>
    </row>
    <row r="58" spans="2:14" ht="42.75" customHeight="1">
      <c r="B58" s="255"/>
      <c r="C58" s="186" t="s">
        <v>71</v>
      </c>
      <c r="D58" s="195" t="s">
        <v>36</v>
      </c>
      <c r="E58" s="188"/>
      <c r="F58" s="267"/>
      <c r="G58" s="191"/>
      <c r="H58" s="262" t="s">
        <v>77</v>
      </c>
      <c r="I58" s="263" t="s">
        <v>77</v>
      </c>
      <c r="J58" s="264">
        <f>ROUNDDOWN(SUM(G58:I58)/4*3,-3)</f>
        <v>0</v>
      </c>
      <c r="K58" s="193">
        <f>F58*1000000</f>
        <v>0</v>
      </c>
      <c r="L58" s="265">
        <f t="shared" si="5"/>
        <v>0</v>
      </c>
    </row>
    <row r="59" spans="2:14" ht="22" customHeight="1">
      <c r="B59" s="255"/>
      <c r="C59" s="186" t="s">
        <v>5</v>
      </c>
      <c r="D59" s="195" t="s">
        <v>36</v>
      </c>
      <c r="E59" s="188"/>
      <c r="F59" s="267"/>
      <c r="G59" s="191"/>
      <c r="H59" s="262" t="s">
        <v>77</v>
      </c>
      <c r="I59" s="263" t="s">
        <v>77</v>
      </c>
      <c r="J59" s="264">
        <f t="shared" si="6"/>
        <v>0</v>
      </c>
      <c r="K59" s="193">
        <f t="shared" ref="K59:K61" si="7">F59*1000000</f>
        <v>0</v>
      </c>
      <c r="L59" s="265">
        <f t="shared" si="5"/>
        <v>0</v>
      </c>
    </row>
    <row r="60" spans="2:14" ht="22" customHeight="1">
      <c r="B60" s="255"/>
      <c r="C60" s="186" t="s">
        <v>6</v>
      </c>
      <c r="D60" s="195" t="s">
        <v>36</v>
      </c>
      <c r="E60" s="188"/>
      <c r="F60" s="189"/>
      <c r="G60" s="191"/>
      <c r="H60" s="262" t="s">
        <v>77</v>
      </c>
      <c r="I60" s="263" t="s">
        <v>77</v>
      </c>
      <c r="J60" s="264">
        <f t="shared" si="6"/>
        <v>0</v>
      </c>
      <c r="K60" s="193">
        <f t="shared" si="7"/>
        <v>0</v>
      </c>
      <c r="L60" s="265">
        <f t="shared" si="5"/>
        <v>0</v>
      </c>
    </row>
    <row r="61" spans="2:14" ht="22" customHeight="1" thickBot="1">
      <c r="B61" s="268"/>
      <c r="C61" s="198" t="s">
        <v>7</v>
      </c>
      <c r="D61" s="199" t="s">
        <v>36</v>
      </c>
      <c r="E61" s="200"/>
      <c r="F61" s="201"/>
      <c r="G61" s="203"/>
      <c r="H61" s="269" t="s">
        <v>77</v>
      </c>
      <c r="I61" s="270" t="s">
        <v>77</v>
      </c>
      <c r="J61" s="271">
        <f t="shared" si="6"/>
        <v>0</v>
      </c>
      <c r="K61" s="272">
        <f t="shared" si="7"/>
        <v>0</v>
      </c>
      <c r="L61" s="273">
        <f t="shared" si="5"/>
        <v>0</v>
      </c>
    </row>
    <row r="62" spans="2:14" ht="36" customHeight="1" thickTop="1" thickBot="1">
      <c r="B62" s="274" t="s">
        <v>8</v>
      </c>
      <c r="C62" s="275"/>
      <c r="D62" s="275"/>
      <c r="E62" s="276"/>
      <c r="F62" s="276"/>
      <c r="G62" s="277">
        <f>SUBTOTAL(9,G37:G49,G51:G52,G55:G61)</f>
        <v>600000</v>
      </c>
      <c r="H62" s="278"/>
      <c r="I62" s="278"/>
      <c r="J62" s="279"/>
      <c r="K62" s="280"/>
      <c r="L62" s="281">
        <f>ROUNDDOWN((SUBTOTAL(9,L37:L49,L51:L52,L55:L61)),-3)</f>
        <v>450000</v>
      </c>
    </row>
    <row r="63" spans="2:14">
      <c r="L63" s="282"/>
    </row>
    <row r="64" spans="2:14">
      <c r="L64" s="282"/>
    </row>
    <row r="65" spans="2:12" ht="27.65" customHeight="1" thickBot="1">
      <c r="B65" s="156" t="s">
        <v>16</v>
      </c>
      <c r="C65" s="283"/>
      <c r="D65" s="283"/>
    </row>
    <row r="66" spans="2:12" ht="41.5" customHeight="1" thickBot="1">
      <c r="H66" s="157" t="s">
        <v>37</v>
      </c>
      <c r="I66" s="158"/>
      <c r="L66" s="159" t="s">
        <v>17</v>
      </c>
    </row>
    <row r="67" spans="2:12" ht="45.75" customHeight="1" thickBot="1">
      <c r="B67" s="160" t="s">
        <v>39</v>
      </c>
      <c r="C67" s="161"/>
      <c r="D67" s="284" t="s">
        <v>33</v>
      </c>
      <c r="E67" s="285" t="s">
        <v>197</v>
      </c>
      <c r="F67" s="286" t="s">
        <v>32</v>
      </c>
      <c r="G67" s="165" t="s">
        <v>73</v>
      </c>
      <c r="H67" s="166" t="s">
        <v>74</v>
      </c>
      <c r="I67" s="167" t="s">
        <v>75</v>
      </c>
      <c r="J67" s="168" t="s">
        <v>38</v>
      </c>
      <c r="K67" s="287" t="s">
        <v>64</v>
      </c>
      <c r="L67" s="288" t="s">
        <v>15</v>
      </c>
    </row>
    <row r="68" spans="2:12" ht="30" customHeight="1" thickTop="1" thickBot="1">
      <c r="B68" s="289" t="s">
        <v>78</v>
      </c>
      <c r="C68" s="290"/>
      <c r="D68" s="291" t="s">
        <v>152</v>
      </c>
      <c r="E68" s="292" t="s">
        <v>220</v>
      </c>
      <c r="F68" s="293" t="s">
        <v>72</v>
      </c>
      <c r="G68" s="294">
        <v>3000000</v>
      </c>
      <c r="H68" s="295">
        <v>5000000</v>
      </c>
      <c r="I68" s="295">
        <v>1000000</v>
      </c>
      <c r="J68" s="296"/>
      <c r="K68" s="297"/>
      <c r="L68" s="298"/>
    </row>
    <row r="69" spans="2:12" ht="30" customHeight="1" thickTop="1" thickBot="1">
      <c r="B69" s="299" t="s">
        <v>198</v>
      </c>
      <c r="C69" s="300"/>
      <c r="D69" s="301"/>
      <c r="E69" s="301"/>
      <c r="F69" s="302"/>
      <c r="G69" s="301"/>
      <c r="H69" s="303"/>
      <c r="I69" s="304"/>
      <c r="J69" s="305"/>
      <c r="K69" s="306"/>
      <c r="L69" s="307"/>
    </row>
    <row r="70" spans="2:12" ht="30" customHeight="1" thickTop="1">
      <c r="B70" s="308"/>
      <c r="C70" s="309" t="s">
        <v>79</v>
      </c>
      <c r="D70" s="310" t="s">
        <v>152</v>
      </c>
      <c r="E70" s="311" t="s">
        <v>207</v>
      </c>
      <c r="F70" s="312">
        <v>19</v>
      </c>
      <c r="G70" s="313">
        <v>2280000</v>
      </c>
      <c r="H70" s="303"/>
      <c r="I70" s="303"/>
      <c r="J70" s="314"/>
      <c r="K70" s="315"/>
      <c r="L70" s="316"/>
    </row>
    <row r="71" spans="2:12" ht="30" customHeight="1">
      <c r="B71" s="308"/>
      <c r="C71" s="317" t="s">
        <v>79</v>
      </c>
      <c r="D71" s="318" t="s">
        <v>36</v>
      </c>
      <c r="E71" s="319"/>
      <c r="F71" s="320"/>
      <c r="G71" s="321"/>
      <c r="H71" s="303"/>
      <c r="I71" s="303"/>
      <c r="J71" s="314"/>
      <c r="K71" s="315"/>
      <c r="L71" s="316"/>
    </row>
    <row r="72" spans="2:12" ht="30" customHeight="1">
      <c r="B72" s="308"/>
      <c r="C72" s="317" t="s">
        <v>79</v>
      </c>
      <c r="D72" s="318" t="s">
        <v>36</v>
      </c>
      <c r="E72" s="319"/>
      <c r="F72" s="266"/>
      <c r="G72" s="321"/>
      <c r="H72" s="303"/>
      <c r="I72" s="303"/>
      <c r="J72" s="314"/>
      <c r="K72" s="315"/>
      <c r="L72" s="316"/>
    </row>
    <row r="73" spans="2:12" ht="30" customHeight="1">
      <c r="B73" s="308"/>
      <c r="C73" s="317" t="s">
        <v>79</v>
      </c>
      <c r="D73" s="318" t="s">
        <v>36</v>
      </c>
      <c r="E73" s="319"/>
      <c r="F73" s="320"/>
      <c r="G73" s="321"/>
      <c r="H73" s="303"/>
      <c r="I73" s="303"/>
      <c r="J73" s="314"/>
      <c r="K73" s="315"/>
      <c r="L73" s="316"/>
    </row>
    <row r="74" spans="2:12" ht="30" customHeight="1">
      <c r="B74" s="308"/>
      <c r="C74" s="317" t="s">
        <v>79</v>
      </c>
      <c r="D74" s="318" t="s">
        <v>36</v>
      </c>
      <c r="E74" s="319"/>
      <c r="F74" s="320"/>
      <c r="G74" s="321"/>
      <c r="H74" s="303"/>
      <c r="I74" s="303"/>
      <c r="J74" s="314"/>
      <c r="K74" s="315"/>
      <c r="L74" s="316"/>
    </row>
    <row r="75" spans="2:12" ht="30" customHeight="1">
      <c r="B75" s="308"/>
      <c r="C75" s="317" t="s">
        <v>79</v>
      </c>
      <c r="D75" s="318" t="s">
        <v>36</v>
      </c>
      <c r="E75" s="319"/>
      <c r="F75" s="320"/>
      <c r="G75" s="321"/>
      <c r="H75" s="303"/>
      <c r="I75" s="303"/>
      <c r="J75" s="314"/>
      <c r="K75" s="315"/>
      <c r="L75" s="316"/>
    </row>
    <row r="76" spans="2:12" ht="30" customHeight="1">
      <c r="B76" s="308"/>
      <c r="C76" s="322" t="s">
        <v>199</v>
      </c>
      <c r="D76" s="323" t="s">
        <v>36</v>
      </c>
      <c r="E76" s="324"/>
      <c r="F76" s="325"/>
      <c r="G76" s="326"/>
      <c r="H76" s="303"/>
      <c r="I76" s="303"/>
      <c r="J76" s="327"/>
      <c r="K76" s="306"/>
      <c r="L76" s="328"/>
    </row>
    <row r="77" spans="2:12" ht="30" customHeight="1" thickBot="1">
      <c r="B77" s="308"/>
      <c r="C77" s="329" t="s">
        <v>200</v>
      </c>
      <c r="D77" s="330" t="s">
        <v>36</v>
      </c>
      <c r="E77" s="331"/>
      <c r="F77" s="332"/>
      <c r="G77" s="333"/>
      <c r="H77" s="334"/>
      <c r="I77" s="334"/>
      <c r="J77" s="335"/>
      <c r="K77" s="336"/>
      <c r="L77" s="337"/>
    </row>
    <row r="78" spans="2:12" ht="30.75" customHeight="1" thickTop="1" thickBot="1">
      <c r="B78" s="338" t="s">
        <v>8</v>
      </c>
      <c r="C78" s="339"/>
      <c r="D78" s="275"/>
      <c r="E78" s="276"/>
      <c r="F78" s="340"/>
      <c r="G78" s="277">
        <f>SUBTOTAL(9,G68,G70:G77)</f>
        <v>5280000</v>
      </c>
      <c r="H78" s="341">
        <f>H68</f>
        <v>5000000</v>
      </c>
      <c r="I78" s="341">
        <f>I68</f>
        <v>1000000</v>
      </c>
      <c r="J78" s="342">
        <f>ROUNDDOWN(SUM(G78:I78)/4*3,-3)</f>
        <v>8460000</v>
      </c>
      <c r="K78" s="343">
        <v>10000000</v>
      </c>
      <c r="L78" s="281">
        <f>MIN(J78:K78)</f>
        <v>8460000</v>
      </c>
    </row>
    <row r="79" spans="2:12" ht="15.5" thickBot="1"/>
    <row r="80" spans="2:12" ht="86.15" customHeight="1" thickBot="1">
      <c r="B80" s="344" t="s">
        <v>201</v>
      </c>
      <c r="C80" s="345"/>
      <c r="D80" s="345"/>
      <c r="E80" s="346"/>
      <c r="F80" s="347">
        <f>SUM(F37:F49,F55:F57,F60:F61,F70:F75)</f>
        <v>20</v>
      </c>
      <c r="G80" s="348" t="s">
        <v>202</v>
      </c>
      <c r="H80" s="349"/>
      <c r="I80" s="349"/>
      <c r="J80" s="350"/>
      <c r="K80" s="351"/>
      <c r="L80" s="352"/>
    </row>
    <row r="82" spans="2:12" ht="27.65" customHeight="1" thickBot="1">
      <c r="B82" s="156" t="s">
        <v>50</v>
      </c>
      <c r="C82" s="283"/>
      <c r="D82" s="283"/>
    </row>
    <row r="83" spans="2:12" ht="37.9" customHeight="1" thickTop="1" thickBot="1">
      <c r="K83" s="353" t="s">
        <v>203</v>
      </c>
      <c r="L83" s="354"/>
    </row>
    <row r="84" spans="2:12" ht="30" customHeight="1" thickTop="1" thickBot="1">
      <c r="B84" s="355" t="s">
        <v>55</v>
      </c>
      <c r="C84" s="356"/>
      <c r="D84" s="357" t="s">
        <v>33</v>
      </c>
      <c r="E84" s="163" t="s">
        <v>48</v>
      </c>
      <c r="F84" s="164" t="s">
        <v>49</v>
      </c>
      <c r="G84" s="358" t="s">
        <v>38</v>
      </c>
      <c r="H84" s="287" t="s">
        <v>64</v>
      </c>
      <c r="I84" s="288" t="s">
        <v>15</v>
      </c>
      <c r="K84" s="359" t="s">
        <v>80</v>
      </c>
      <c r="L84" s="360"/>
    </row>
    <row r="85" spans="2:12" ht="25.15" customHeight="1" thickTop="1">
      <c r="B85" s="361" t="s">
        <v>61</v>
      </c>
      <c r="C85" s="362"/>
      <c r="D85" s="363" t="s">
        <v>36</v>
      </c>
      <c r="E85" s="364"/>
      <c r="F85" s="365"/>
      <c r="G85" s="366">
        <f>ROUNDDOWN(F85/4*3,-3)</f>
        <v>0</v>
      </c>
      <c r="H85" s="367">
        <v>450000</v>
      </c>
      <c r="I85" s="368">
        <f>MIN(G85,H85)</f>
        <v>0</v>
      </c>
      <c r="K85" s="369">
        <f>L62+L78+I88</f>
        <v>8910000</v>
      </c>
      <c r="L85" s="370"/>
    </row>
    <row r="86" spans="2:12" ht="25.15" customHeight="1">
      <c r="B86" s="371" t="s">
        <v>62</v>
      </c>
      <c r="C86" s="372"/>
      <c r="D86" s="373"/>
      <c r="E86" s="374"/>
      <c r="F86" s="375"/>
      <c r="G86" s="376"/>
      <c r="H86" s="377"/>
      <c r="I86" s="378"/>
      <c r="K86" s="379"/>
      <c r="L86" s="370"/>
    </row>
    <row r="87" spans="2:12" ht="25.15" customHeight="1" thickBot="1">
      <c r="B87" s="380" t="s">
        <v>63</v>
      </c>
      <c r="C87" s="381"/>
      <c r="D87" s="382"/>
      <c r="E87" s="383"/>
      <c r="F87" s="384"/>
      <c r="G87" s="385"/>
      <c r="H87" s="386"/>
      <c r="I87" s="378"/>
      <c r="K87" s="379"/>
      <c r="L87" s="370"/>
    </row>
    <row r="88" spans="2:12" ht="31.5" customHeight="1" thickTop="1" thickBot="1">
      <c r="B88" s="387" t="s">
        <v>8</v>
      </c>
      <c r="C88" s="388"/>
      <c r="D88" s="276"/>
      <c r="E88" s="276"/>
      <c r="F88" s="389">
        <f>F85</f>
        <v>0</v>
      </c>
      <c r="G88" s="390"/>
      <c r="H88" s="391"/>
      <c r="I88" s="281">
        <f>I85</f>
        <v>0</v>
      </c>
      <c r="K88" s="392"/>
      <c r="L88" s="393"/>
    </row>
  </sheetData>
  <mergeCells count="36">
    <mergeCell ref="K85:L88"/>
    <mergeCell ref="B88:C88"/>
    <mergeCell ref="H68:H77"/>
    <mergeCell ref="I68:I77"/>
    <mergeCell ref="B80:E80"/>
    <mergeCell ref="B84:C84"/>
    <mergeCell ref="D85:D87"/>
    <mergeCell ref="E85:E87"/>
    <mergeCell ref="F85:F87"/>
    <mergeCell ref="G85:G87"/>
    <mergeCell ref="H85:H87"/>
    <mergeCell ref="I85:I87"/>
    <mergeCell ref="J51:J53"/>
    <mergeCell ref="K51:K53"/>
    <mergeCell ref="L51:L53"/>
    <mergeCell ref="B52:B53"/>
    <mergeCell ref="H66:I66"/>
    <mergeCell ref="B67:C67"/>
    <mergeCell ref="D51:D53"/>
    <mergeCell ref="E51:E53"/>
    <mergeCell ref="F51:F53"/>
    <mergeCell ref="G51:G53"/>
    <mergeCell ref="H51:H53"/>
    <mergeCell ref="I51:I53"/>
    <mergeCell ref="A29:B31"/>
    <mergeCell ref="C29:C31"/>
    <mergeCell ref="D29:D31"/>
    <mergeCell ref="E29:E31"/>
    <mergeCell ref="H34:I34"/>
    <mergeCell ref="B35:C35"/>
    <mergeCell ref="B7:C7"/>
    <mergeCell ref="B10:C10"/>
    <mergeCell ref="B18:C18"/>
    <mergeCell ref="B21:C21"/>
    <mergeCell ref="B26:C26"/>
    <mergeCell ref="G26:L26"/>
  </mergeCells>
  <phoneticPr fontId="2"/>
  <conditionalFormatting sqref="C53">
    <cfRule type="expression" dxfId="35" priority="8">
      <formula>$E$29="介護予防認知症対応型共同生活介護"</formula>
    </cfRule>
    <cfRule type="expression" dxfId="34" priority="9">
      <formula>$E$29="介護予防特定施設入居者生活介護"</formula>
    </cfRule>
    <cfRule type="expression" dxfId="33" priority="10">
      <formula>$E$29="介護医療院"</formula>
    </cfRule>
    <cfRule type="expression" dxfId="32" priority="11">
      <formula>$E$29="軽費老人ホーム"</formula>
    </cfRule>
    <cfRule type="expression" dxfId="31" priority="12">
      <formula>$E$29="養護老人ホーム"</formula>
    </cfRule>
    <cfRule type="expression" dxfId="30" priority="13">
      <formula>$E$29="複合型サービス（看護小規模多機能型居宅介護）"</formula>
    </cfRule>
    <cfRule type="expression" dxfId="29" priority="14">
      <formula>$E$29="認知症対応型共同生活介護"</formula>
    </cfRule>
    <cfRule type="expression" dxfId="28" priority="15">
      <formula>$E$29="地域密着型特定施設入居者生活介護"</formula>
    </cfRule>
    <cfRule type="expression" dxfId="27" priority="16">
      <formula>$E$29="特定施設入居者生活介護"</formula>
    </cfRule>
    <cfRule type="expression" dxfId="26" priority="17">
      <formula>$E$29="介護老人保健施設"</formula>
    </cfRule>
    <cfRule type="expression" dxfId="25" priority="18">
      <formula>$E$29="介護老人福祉施設"</formula>
    </cfRule>
  </conditionalFormatting>
  <conditionalFormatting sqref="C52">
    <cfRule type="expression" dxfId="24" priority="7">
      <formula>$C$51="職員数に応じて必要なライセンス数が変動しないもの"</formula>
    </cfRule>
  </conditionalFormatting>
  <conditionalFormatting sqref="F70:F71">
    <cfRule type="expression" dxfId="23" priority="6">
      <formula>$C$72="介護業務支援"</formula>
    </cfRule>
  </conditionalFormatting>
  <conditionalFormatting sqref="F73">
    <cfRule type="expression" dxfId="22" priority="5">
      <formula>$C$73="介護業務支援"</formula>
    </cfRule>
  </conditionalFormatting>
  <conditionalFormatting sqref="F74:F76">
    <cfRule type="expression" dxfId="21" priority="4">
      <formula>$C$74="介護業務支援"</formula>
    </cfRule>
  </conditionalFormatting>
  <conditionalFormatting sqref="F77">
    <cfRule type="expression" dxfId="20" priority="3">
      <formula>$C$77="介護業務支援"</formula>
    </cfRule>
  </conditionalFormatting>
  <conditionalFormatting sqref="F80">
    <cfRule type="expression" dxfId="19" priority="1">
      <formula>"F76&gt;F21"</formula>
    </cfRule>
    <cfRule type="expression" dxfId="18" priority="2">
      <formula>"F76&gt;F18"</formula>
    </cfRule>
  </conditionalFormatting>
  <dataValidations count="2">
    <dataValidation type="whole" operator="greaterThanOrEqual" allowBlank="1" showInputMessage="1" showErrorMessage="1" sqref="F85:F87" xr:uid="{C3AD517F-3598-42F7-A9CC-373FD3774868}">
      <formula1>1</formula1>
    </dataValidation>
    <dataValidation type="whole" allowBlank="1" showInputMessage="1" showErrorMessage="1" sqref="F37:F49 F55:F56 F58:F61 F70:F71 F73:F77" xr:uid="{DA8F450A-5FEB-4615-A1B4-FA84C4EF23BE}">
      <formula1>1</formula1>
      <formula2>1000</formula2>
    </dataValidation>
  </dataValidations>
  <pageMargins left="0.25" right="0.25" top="0.75" bottom="0.75" header="0.3" footer="0.3"/>
  <pageSetup paperSize="9" scale="45" fitToHeight="0" orientation="landscape" r:id="rId1"/>
  <rowBreaks count="2" manualBreakCount="2">
    <brk id="49" max="12" man="1"/>
    <brk id="62" max="12"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46227-3375-437E-B551-D72BDDD981D6}">
  <sheetPr>
    <tabColor rgb="FFCCFFFF"/>
    <pageSetUpPr fitToPage="1"/>
  </sheetPr>
  <dimension ref="A10:I38"/>
  <sheetViews>
    <sheetView showGridLines="0" view="pageBreakPreview" zoomScale="70" zoomScaleNormal="85" zoomScaleSheetLayoutView="70" workbookViewId="0"/>
  </sheetViews>
  <sheetFormatPr defaultColWidth="8.75" defaultRowHeight="15"/>
  <cols>
    <col min="1" max="1" width="3.25" style="11" customWidth="1"/>
    <col min="2" max="2" width="25.33203125" style="11" customWidth="1"/>
    <col min="3" max="3" width="16.5" style="11" customWidth="1"/>
    <col min="4" max="4" width="17.5" style="11" customWidth="1"/>
    <col min="5" max="5" width="27.75" style="11" customWidth="1"/>
    <col min="6" max="6" width="19.83203125" style="11" customWidth="1"/>
    <col min="7" max="7" width="29.58203125" style="11" customWidth="1"/>
    <col min="8" max="8" width="18.75" style="11" customWidth="1"/>
    <col min="9" max="9" width="24.08203125" style="11" customWidth="1"/>
    <col min="10" max="10" width="5" style="11" customWidth="1"/>
    <col min="11" max="16384" width="8.75" style="11"/>
  </cols>
  <sheetData>
    <row r="10" spans="1:5" ht="92" customHeight="1"/>
    <row r="11" spans="1:5" ht="30">
      <c r="A11" s="395" t="s">
        <v>208</v>
      </c>
    </row>
    <row r="12" spans="1:5" ht="15.5" customHeight="1">
      <c r="A12" s="395"/>
    </row>
    <row r="13" spans="1:5" ht="26.5">
      <c r="B13" s="10" t="s">
        <v>81</v>
      </c>
      <c r="C13" s="10"/>
      <c r="D13" s="10"/>
    </row>
    <row r="14" spans="1:5" ht="28.5" customHeight="1">
      <c r="B14" s="87" t="s">
        <v>82</v>
      </c>
      <c r="C14" s="87"/>
      <c r="D14" s="87"/>
      <c r="E14" s="87"/>
    </row>
    <row r="15" spans="1:5" ht="23.25" customHeight="1">
      <c r="B15" s="87"/>
      <c r="C15" s="87"/>
      <c r="D15" s="87"/>
      <c r="E15" s="87"/>
    </row>
    <row r="16" spans="1:5" ht="20" thickBot="1">
      <c r="B16" s="11" t="s">
        <v>83</v>
      </c>
      <c r="E16" s="20"/>
    </row>
    <row r="17" spans="2:9" ht="30.5" thickBot="1">
      <c r="B17" s="2" t="s">
        <v>40</v>
      </c>
      <c r="C17" s="3" t="s">
        <v>33</v>
      </c>
      <c r="D17" s="7" t="s">
        <v>84</v>
      </c>
      <c r="E17" s="60" t="s">
        <v>85</v>
      </c>
    </row>
    <row r="18" spans="2:9" ht="30">
      <c r="B18" s="26" t="s">
        <v>68</v>
      </c>
      <c r="C18" s="27" t="s">
        <v>152</v>
      </c>
      <c r="D18" s="28" t="s">
        <v>157</v>
      </c>
      <c r="E18" s="29">
        <v>5000000</v>
      </c>
    </row>
    <row r="19" spans="2:9" ht="30">
      <c r="B19" s="26" t="s">
        <v>45</v>
      </c>
      <c r="C19" s="27" t="s">
        <v>36</v>
      </c>
      <c r="D19" s="30"/>
      <c r="E19" s="31"/>
    </row>
    <row r="20" spans="2:9" ht="30">
      <c r="B20" s="32" t="s">
        <v>45</v>
      </c>
      <c r="C20" s="33" t="s">
        <v>36</v>
      </c>
      <c r="D20" s="34"/>
      <c r="E20" s="35"/>
    </row>
    <row r="21" spans="2:9" ht="30">
      <c r="B21" s="32" t="s">
        <v>45</v>
      </c>
      <c r="C21" s="33" t="s">
        <v>36</v>
      </c>
      <c r="D21" s="34"/>
      <c r="E21" s="35"/>
    </row>
    <row r="22" spans="2:9" ht="30.5" thickBot="1">
      <c r="B22" s="32" t="s">
        <v>45</v>
      </c>
      <c r="C22" s="33" t="s">
        <v>36</v>
      </c>
      <c r="D22" s="34"/>
      <c r="E22" s="35"/>
    </row>
    <row r="23" spans="2:9" ht="15.5" thickBot="1">
      <c r="B23" s="15" t="s">
        <v>8</v>
      </c>
      <c r="C23" s="6"/>
      <c r="D23" s="16"/>
      <c r="E23" s="17">
        <f>SUBTOTAL(9,E18:E22)</f>
        <v>5000000</v>
      </c>
    </row>
    <row r="27" spans="2:9" ht="26.5">
      <c r="B27" s="10" t="s">
        <v>86</v>
      </c>
      <c r="C27" s="10"/>
      <c r="D27" s="10"/>
    </row>
    <row r="28" spans="2:9" ht="26.5" customHeight="1" thickBot="1">
      <c r="B28" s="11" t="s">
        <v>87</v>
      </c>
      <c r="I28" s="20" t="s">
        <v>17</v>
      </c>
    </row>
    <row r="29" spans="2:9" ht="30.5" thickBot="1">
      <c r="B29" s="2" t="s">
        <v>40</v>
      </c>
      <c r="C29" s="3" t="s">
        <v>88</v>
      </c>
      <c r="D29" s="3" t="s">
        <v>33</v>
      </c>
      <c r="E29" s="3" t="s">
        <v>89</v>
      </c>
      <c r="F29" s="4" t="s">
        <v>90</v>
      </c>
      <c r="G29" s="4" t="s">
        <v>91</v>
      </c>
      <c r="H29" s="4" t="s">
        <v>92</v>
      </c>
      <c r="I29" s="5" t="s">
        <v>28</v>
      </c>
    </row>
    <row r="30" spans="2:9" ht="30">
      <c r="B30" s="26" t="s">
        <v>68</v>
      </c>
      <c r="C30" s="42" t="s">
        <v>58</v>
      </c>
      <c r="D30" s="27" t="s">
        <v>152</v>
      </c>
      <c r="E30" s="42" t="s">
        <v>155</v>
      </c>
      <c r="F30" s="42">
        <v>20</v>
      </c>
      <c r="G30" s="42">
        <v>400000</v>
      </c>
      <c r="H30" s="43">
        <v>133333</v>
      </c>
      <c r="I30" s="18">
        <f>F30*MIN(G30, H30)</f>
        <v>2666660</v>
      </c>
    </row>
    <row r="31" spans="2:9" ht="30">
      <c r="B31" s="26" t="s">
        <v>68</v>
      </c>
      <c r="C31" s="42" t="s">
        <v>57</v>
      </c>
      <c r="D31" s="21" t="s">
        <v>152</v>
      </c>
      <c r="E31" s="42" t="s">
        <v>154</v>
      </c>
      <c r="F31" s="36">
        <v>5</v>
      </c>
      <c r="G31" s="36">
        <v>600000</v>
      </c>
      <c r="H31" s="8">
        <v>133333</v>
      </c>
      <c r="I31" s="12">
        <f t="shared" ref="I31:I37" si="0">F31*MIN(G31, H31)</f>
        <v>666665</v>
      </c>
    </row>
    <row r="32" spans="2:9" ht="30">
      <c r="B32" s="32" t="s">
        <v>46</v>
      </c>
      <c r="C32" s="25" t="s">
        <v>41</v>
      </c>
      <c r="D32" s="24" t="s">
        <v>36</v>
      </c>
      <c r="E32" s="25"/>
      <c r="F32" s="23"/>
      <c r="G32" s="23"/>
      <c r="H32" s="1">
        <v>133333</v>
      </c>
      <c r="I32" s="13">
        <f t="shared" si="0"/>
        <v>0</v>
      </c>
    </row>
    <row r="33" spans="2:9" ht="30">
      <c r="B33" s="32" t="s">
        <v>45</v>
      </c>
      <c r="C33" s="25" t="s">
        <v>41</v>
      </c>
      <c r="D33" s="24" t="s">
        <v>36</v>
      </c>
      <c r="E33" s="25"/>
      <c r="F33" s="23"/>
      <c r="G33" s="23"/>
      <c r="H33" s="1">
        <v>133333</v>
      </c>
      <c r="I33" s="13">
        <f t="shared" si="0"/>
        <v>0</v>
      </c>
    </row>
    <row r="34" spans="2:9" ht="30">
      <c r="B34" s="32" t="s">
        <v>45</v>
      </c>
      <c r="C34" s="25" t="s">
        <v>41</v>
      </c>
      <c r="D34" s="24" t="s">
        <v>36</v>
      </c>
      <c r="E34" s="25"/>
      <c r="F34" s="23"/>
      <c r="G34" s="23"/>
      <c r="H34" s="1">
        <v>133333</v>
      </c>
      <c r="I34" s="13">
        <f t="shared" si="0"/>
        <v>0</v>
      </c>
    </row>
    <row r="35" spans="2:9" ht="30">
      <c r="B35" s="32" t="s">
        <v>45</v>
      </c>
      <c r="C35" s="25" t="s">
        <v>41</v>
      </c>
      <c r="D35" s="37" t="s">
        <v>35</v>
      </c>
      <c r="E35" s="25"/>
      <c r="F35" s="23"/>
      <c r="G35" s="23"/>
      <c r="H35" s="1">
        <v>133333</v>
      </c>
      <c r="I35" s="13">
        <f t="shared" si="0"/>
        <v>0</v>
      </c>
    </row>
    <row r="36" spans="2:9" ht="30">
      <c r="B36" s="32" t="s">
        <v>93</v>
      </c>
      <c r="C36" s="25" t="s">
        <v>41</v>
      </c>
      <c r="D36" s="37" t="s">
        <v>35</v>
      </c>
      <c r="E36" s="25"/>
      <c r="F36" s="23"/>
      <c r="G36" s="23"/>
      <c r="H36" s="1">
        <v>133333</v>
      </c>
      <c r="I36" s="13">
        <f t="shared" si="0"/>
        <v>0</v>
      </c>
    </row>
    <row r="37" spans="2:9" ht="30.5" thickBot="1">
      <c r="B37" s="38" t="s">
        <v>45</v>
      </c>
      <c r="C37" s="39" t="s">
        <v>41</v>
      </c>
      <c r="D37" s="40" t="s">
        <v>35</v>
      </c>
      <c r="E37" s="39"/>
      <c r="F37" s="41"/>
      <c r="G37" s="41"/>
      <c r="H37" s="9">
        <v>133333</v>
      </c>
      <c r="I37" s="14">
        <f t="shared" si="0"/>
        <v>0</v>
      </c>
    </row>
    <row r="38" spans="2:9" ht="15.5" thickBot="1">
      <c r="B38" s="15" t="s">
        <v>8</v>
      </c>
      <c r="C38" s="6"/>
      <c r="D38" s="6"/>
      <c r="E38" s="6"/>
      <c r="F38" s="6"/>
      <c r="G38" s="6">
        <v>1000000</v>
      </c>
      <c r="H38" s="6"/>
      <c r="I38" s="17">
        <f>SUBTOTAL(9,I30:I37)</f>
        <v>3333325</v>
      </c>
    </row>
  </sheetData>
  <mergeCells count="1">
    <mergeCell ref="B14:E15"/>
  </mergeCells>
  <phoneticPr fontId="2"/>
  <dataValidations count="2">
    <dataValidation type="whole" allowBlank="1" showInputMessage="1" showErrorMessage="1" sqref="F30:F37" xr:uid="{913D99D2-B6F6-4E79-A3A2-7AABC7A5A69D}">
      <formula1>1</formula1>
      <formula2>1000</formula2>
    </dataValidation>
    <dataValidation type="whole" operator="greaterThanOrEqual" allowBlank="1" showInputMessage="1" showErrorMessage="1" sqref="G30:G37" xr:uid="{7F252F9D-8C13-45E9-83D3-8673D6C8E893}">
      <formula1>1</formula1>
    </dataValidation>
  </dataValidations>
  <pageMargins left="0.7" right="0.7" top="0.75" bottom="0.75" header="0.3" footer="0.3"/>
  <pageSetup paperSize="9" scale="56" fitToWidth="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5395741-8581-4B2D-B7BB-0C1611C90B8F}">
          <x14:formula1>
            <xm:f>さわらないでください。!$B$3:$B$6</xm:f>
          </x14:formula1>
          <xm:sqref>C30:C37 D35:D37</xm:sqref>
        </x14:dataValidation>
        <x14:dataValidation type="list" allowBlank="1" showInputMessage="1" showErrorMessage="1" xr:uid="{31D56DCD-2F57-41B5-9139-22018771E004}">
          <x14:formula1>
            <xm:f>さわらないでください。!$H$3:$H$4</xm:f>
          </x14:formula1>
          <xm:sqref>D30:D34 C18:C22</xm:sqref>
        </x14:dataValidation>
        <x14:dataValidation type="list" allowBlank="1" showInputMessage="1" showErrorMessage="1" xr:uid="{2412BB47-C7DF-44D9-8FC5-39A2AEF1FBE0}">
          <x14:formula1>
            <xm:f>さわらないでください。!$I$3:$I$15</xm:f>
          </x14:formula1>
          <xm:sqref>B18:B22 B30:B37</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7AB61-C558-4079-A51D-BDFD0A44D64C}">
  <sheetPr>
    <tabColor theme="8" tint="0.79998168889431442"/>
    <pageSetUpPr fitToPage="1"/>
  </sheetPr>
  <dimension ref="A1:N88"/>
  <sheetViews>
    <sheetView showGridLines="0" view="pageBreakPreview" zoomScale="55" zoomScaleNormal="70" zoomScaleSheetLayoutView="55" workbookViewId="0"/>
  </sheetViews>
  <sheetFormatPr defaultColWidth="8.6640625" defaultRowHeight="15"/>
  <cols>
    <col min="1" max="1" width="6.75" style="110" customWidth="1"/>
    <col min="2" max="2" width="2.5" style="110" customWidth="1"/>
    <col min="3" max="3" width="70.83203125" style="110" customWidth="1"/>
    <col min="4" max="4" width="13.83203125" style="110" customWidth="1"/>
    <col min="5" max="5" width="34.75" style="110" customWidth="1"/>
    <col min="6" max="6" width="19.58203125" style="110" customWidth="1"/>
    <col min="7" max="7" width="26.25" style="110" customWidth="1"/>
    <col min="8" max="8" width="34.25" style="110" customWidth="1"/>
    <col min="9" max="9" width="28.75" style="110" customWidth="1"/>
    <col min="10" max="12" width="16.58203125" style="110" customWidth="1"/>
    <col min="13" max="13" width="2.6640625" style="110" customWidth="1"/>
    <col min="14" max="16384" width="8.6640625" style="110"/>
  </cols>
  <sheetData>
    <row r="1" spans="1:12" ht="298" customHeight="1"/>
    <row r="2" spans="1:12" ht="44.5" customHeight="1">
      <c r="A2" s="109" t="s">
        <v>178</v>
      </c>
    </row>
    <row r="3" spans="1:12" ht="7.15" customHeight="1" thickBot="1"/>
    <row r="4" spans="1:12" ht="24" customHeight="1">
      <c r="B4" s="111" t="s">
        <v>29</v>
      </c>
      <c r="C4" s="112"/>
      <c r="D4" s="112"/>
      <c r="E4" s="112"/>
      <c r="F4" s="112"/>
      <c r="G4" s="112"/>
      <c r="H4" s="112"/>
      <c r="I4" s="112"/>
      <c r="J4" s="112"/>
      <c r="K4" s="112"/>
      <c r="L4" s="113"/>
    </row>
    <row r="5" spans="1:12" ht="4.9000000000000004" customHeight="1">
      <c r="B5" s="114"/>
      <c r="C5" s="115"/>
      <c r="D5" s="115"/>
      <c r="E5" s="115"/>
      <c r="F5" s="115"/>
      <c r="G5" s="115"/>
      <c r="H5" s="115"/>
      <c r="I5" s="115"/>
      <c r="J5" s="115"/>
      <c r="K5" s="115"/>
      <c r="L5" s="116"/>
    </row>
    <row r="6" spans="1:12" ht="22.5" thickBot="1">
      <c r="B6" s="117" t="s">
        <v>179</v>
      </c>
      <c r="C6" s="118"/>
      <c r="D6" s="118"/>
      <c r="E6" s="115"/>
      <c r="F6" s="115"/>
      <c r="G6" s="115"/>
      <c r="H6" s="115"/>
      <c r="I6" s="115"/>
      <c r="J6" s="115"/>
      <c r="K6" s="115"/>
      <c r="L6" s="116"/>
    </row>
    <row r="7" spans="1:12" ht="23" thickTop="1" thickBot="1">
      <c r="B7" s="119" t="s">
        <v>30</v>
      </c>
      <c r="C7" s="120"/>
      <c r="D7" s="121"/>
      <c r="E7" s="122" t="str" cm="1">
        <f t="array" ref="E7">_xlfn.IFS(B7="（プルダウンから選択）","",B7="はい","※②を入力してください",B7="いいえ","※②は入力不要です。③以降を回答してください")</f>
        <v>※②を入力してください</v>
      </c>
      <c r="F7" s="115"/>
      <c r="G7" s="115"/>
      <c r="H7" s="115"/>
      <c r="I7" s="115"/>
      <c r="J7" s="115"/>
      <c r="K7" s="115"/>
      <c r="L7" s="116"/>
    </row>
    <row r="8" spans="1:12" ht="5.5" customHeight="1" thickTop="1">
      <c r="B8" s="123"/>
      <c r="C8" s="115"/>
      <c r="D8" s="115"/>
      <c r="E8" s="115"/>
      <c r="F8" s="115"/>
      <c r="G8" s="115"/>
      <c r="H8" s="115"/>
      <c r="I8" s="115"/>
      <c r="J8" s="115"/>
      <c r="K8" s="115"/>
      <c r="L8" s="116"/>
    </row>
    <row r="9" spans="1:12" ht="22.5" thickBot="1">
      <c r="B9" s="117" t="s">
        <v>180</v>
      </c>
      <c r="C9" s="124"/>
      <c r="D9" s="124"/>
      <c r="E9" s="115"/>
      <c r="F9" s="115"/>
      <c r="G9" s="115"/>
      <c r="H9" s="115"/>
      <c r="I9" s="115"/>
      <c r="J9" s="115"/>
      <c r="K9" s="115"/>
      <c r="L9" s="116"/>
    </row>
    <row r="10" spans="1:12" ht="23" thickTop="1" thickBot="1">
      <c r="B10" s="119" t="s">
        <v>30</v>
      </c>
      <c r="C10" s="120"/>
      <c r="D10" s="121"/>
      <c r="E10" s="115"/>
      <c r="F10" s="115"/>
      <c r="G10" s="115"/>
      <c r="H10" s="115"/>
      <c r="I10" s="115"/>
      <c r="J10" s="115"/>
      <c r="K10" s="115"/>
      <c r="L10" s="116"/>
    </row>
    <row r="11" spans="1:12" ht="8.15" customHeight="1" thickTop="1">
      <c r="B11" s="123"/>
      <c r="C11" s="115"/>
      <c r="D11" s="115"/>
      <c r="E11" s="115"/>
      <c r="F11" s="115"/>
      <c r="G11" s="115"/>
      <c r="H11" s="115"/>
      <c r="I11" s="115"/>
      <c r="J11" s="115"/>
      <c r="K11" s="115"/>
      <c r="L11" s="116"/>
    </row>
    <row r="12" spans="1:12" ht="39.65" customHeight="1">
      <c r="B12" s="125" t="s">
        <v>181</v>
      </c>
      <c r="C12" s="126"/>
      <c r="D12" s="115"/>
      <c r="E12" s="115"/>
      <c r="F12" s="115"/>
      <c r="G12" s="115"/>
      <c r="H12" s="115"/>
      <c r="I12" s="115"/>
      <c r="J12" s="115"/>
      <c r="K12" s="115"/>
      <c r="L12" s="116"/>
    </row>
    <row r="13" spans="1:12" ht="51" customHeight="1">
      <c r="B13" s="127" t="str">
        <f>IF(B7="（プルダウンから選択）", "", IF(B7="いいえ", "『（１）介護テクノロジーの導入支援』の表に入力してください。", IF(AND(B7="はい", B10="いいえ"), "『（１）介護テクノロジーの導入支援』の表に入力してください。", IF(AND(B7="はい", B10="はい"), "『（２）介護テクノロジーのパッケージ型導入支援』の表に入力してください。（ただし、介護ソフトと連動しないテクノロジーについては『（１）介護テクノロジーの導入支援』の表に入力してください。）", "（注意）②に答えていませんので、回答してください。"))))</f>
        <v>『（２）介護テクノロジーのパッケージ型導入支援』の表に入力してください。（ただし、介護ソフトと連動しないテクノロジーについては『（１）介護テクノロジーの導入支援』の表に入力してください。）</v>
      </c>
      <c r="C13" s="126"/>
      <c r="D13" s="115"/>
      <c r="E13" s="115"/>
      <c r="F13" s="115"/>
      <c r="G13" s="115"/>
      <c r="H13" s="115"/>
      <c r="I13" s="115"/>
      <c r="J13" s="115"/>
      <c r="K13" s="115"/>
      <c r="L13" s="116"/>
    </row>
    <row r="14" spans="1:12" ht="25.15" customHeight="1">
      <c r="B14" s="128" t="s">
        <v>182</v>
      </c>
      <c r="C14" s="126"/>
      <c r="D14" s="115"/>
      <c r="E14" s="115"/>
      <c r="F14" s="115"/>
      <c r="G14" s="115"/>
      <c r="H14" s="115"/>
      <c r="I14" s="115"/>
      <c r="J14" s="115"/>
      <c r="K14" s="115"/>
      <c r="L14" s="116"/>
    </row>
    <row r="15" spans="1:12" ht="25.15" customHeight="1">
      <c r="B15" s="128" t="s">
        <v>183</v>
      </c>
      <c r="C15" s="126"/>
      <c r="D15" s="115"/>
      <c r="E15" s="115"/>
      <c r="F15" s="115"/>
      <c r="G15" s="115"/>
      <c r="H15" s="115"/>
      <c r="I15" s="115"/>
      <c r="J15" s="115"/>
      <c r="K15" s="115"/>
      <c r="L15" s="116"/>
    </row>
    <row r="16" spans="1:12" ht="25.15" customHeight="1">
      <c r="B16" s="128"/>
      <c r="C16" s="126"/>
      <c r="D16" s="115"/>
      <c r="E16" s="115"/>
      <c r="F16" s="115"/>
      <c r="G16" s="115"/>
      <c r="H16" s="115"/>
      <c r="I16" s="115"/>
      <c r="J16" s="115"/>
      <c r="K16" s="115"/>
      <c r="L16" s="116"/>
    </row>
    <row r="17" spans="1:12" ht="22.5" thickBot="1">
      <c r="B17" s="117" t="s">
        <v>184</v>
      </c>
      <c r="C17" s="124"/>
      <c r="D17" s="124"/>
      <c r="E17" s="115"/>
      <c r="F17" s="115"/>
      <c r="G17" s="115"/>
      <c r="H17" s="115"/>
      <c r="I17" s="115"/>
      <c r="J17" s="115"/>
      <c r="K17" s="115"/>
      <c r="L17" s="116"/>
    </row>
    <row r="18" spans="1:12" ht="19.5" customHeight="1" thickTop="1" thickBot="1">
      <c r="B18" s="119" t="s">
        <v>185</v>
      </c>
      <c r="C18" s="120"/>
      <c r="D18" s="115"/>
      <c r="E18" s="122" t="str" cm="1">
        <f t="array" ref="E18">_xlfn.IFS(B18="施設・居住系サービス","※④及び⑤に入力し、補助限度台数を確認してください。",B18="在宅系サービス","※④及び⑤に入力し、補助限度台数を確認してください。",B18="（プルダウンから選択）","")</f>
        <v>※④及び⑤に入力し、補助限度台数を確認してください。</v>
      </c>
      <c r="F18" s="115"/>
      <c r="G18" s="115"/>
      <c r="H18" s="115"/>
      <c r="I18" s="115"/>
      <c r="J18" s="115"/>
      <c r="K18" s="115"/>
      <c r="L18" s="116"/>
    </row>
    <row r="19" spans="1:12" ht="9.65" customHeight="1" thickTop="1">
      <c r="B19" s="123"/>
      <c r="C19" s="115"/>
      <c r="D19" s="115"/>
      <c r="E19" s="115"/>
      <c r="F19" s="115"/>
      <c r="G19" s="115"/>
      <c r="H19" s="115"/>
      <c r="I19" s="115"/>
      <c r="J19" s="115"/>
      <c r="K19" s="115"/>
      <c r="L19" s="116"/>
    </row>
    <row r="20" spans="1:12" ht="22.5" thickBot="1">
      <c r="B20" s="117" t="s">
        <v>186</v>
      </c>
      <c r="C20" s="124"/>
      <c r="D20" s="124"/>
      <c r="E20" s="115"/>
      <c r="F20" s="115"/>
      <c r="G20" s="115"/>
      <c r="H20" s="115"/>
      <c r="I20" s="115"/>
      <c r="J20" s="115"/>
      <c r="K20" s="115"/>
      <c r="L20" s="116"/>
    </row>
    <row r="21" spans="1:12" ht="19.5" customHeight="1" thickTop="1" thickBot="1">
      <c r="B21" s="119" t="s">
        <v>204</v>
      </c>
      <c r="C21" s="120"/>
      <c r="D21" s="115"/>
      <c r="E21" s="115"/>
      <c r="F21" s="115"/>
      <c r="G21" s="115"/>
      <c r="H21" s="115"/>
      <c r="I21" s="115"/>
      <c r="J21" s="115"/>
      <c r="K21" s="115"/>
      <c r="L21" s="116"/>
    </row>
    <row r="22" spans="1:12" ht="9.65" customHeight="1" thickTop="1">
      <c r="B22" s="123"/>
      <c r="C22" s="115"/>
      <c r="D22" s="115"/>
      <c r="E22" s="115"/>
      <c r="F22" s="115"/>
      <c r="G22" s="115"/>
      <c r="H22" s="115"/>
      <c r="I22" s="115"/>
      <c r="J22" s="115"/>
      <c r="K22" s="115"/>
      <c r="L22" s="116"/>
    </row>
    <row r="23" spans="1:12" ht="9.65" customHeight="1">
      <c r="B23" s="123"/>
      <c r="C23" s="115"/>
      <c r="D23" s="115"/>
      <c r="E23" s="115"/>
      <c r="F23" s="115"/>
      <c r="G23" s="115"/>
      <c r="H23" s="115"/>
      <c r="I23" s="115"/>
      <c r="J23" s="115"/>
      <c r="K23" s="115"/>
      <c r="L23" s="116"/>
    </row>
    <row r="24" spans="1:12" ht="22">
      <c r="B24" s="117" t="s">
        <v>187</v>
      </c>
      <c r="C24" s="124"/>
      <c r="D24" s="124"/>
      <c r="E24" s="115"/>
      <c r="F24" s="115"/>
      <c r="G24" s="115"/>
      <c r="H24" s="115"/>
      <c r="I24" s="115"/>
      <c r="J24" s="115"/>
      <c r="K24" s="115"/>
      <c r="L24" s="116"/>
    </row>
    <row r="25" spans="1:12" ht="22.5" thickBot="1">
      <c r="B25" s="129"/>
      <c r="C25" s="124" t="s">
        <v>188</v>
      </c>
      <c r="D25" s="124"/>
      <c r="E25" s="115"/>
      <c r="F25" s="115"/>
      <c r="G25" s="115"/>
      <c r="H25" s="115"/>
      <c r="I25" s="115"/>
      <c r="J25" s="115"/>
      <c r="K25" s="115"/>
      <c r="L25" s="116"/>
    </row>
    <row r="26" spans="1:12" ht="54" customHeight="1" thickTop="1" thickBot="1">
      <c r="B26" s="130">
        <v>100</v>
      </c>
      <c r="C26" s="131"/>
      <c r="D26" s="124" t="s">
        <v>189</v>
      </c>
      <c r="E26" s="132" t="s">
        <v>190</v>
      </c>
      <c r="F26" s="133" cm="1">
        <f t="array" ref="F26">ROUNDUP(_xlfn.IFS(AND(B18="（プルダウンから選択）",B21="（プルダウンから選択）"),"",AND(B18="施設・居住系サービス",B21="（プルダウンから選択）"),"",AND(B18="施設・居住系サービス",B21="レベル３事業者である"),B26/5,AND(B18="施設・居住系サービス",B21="レベル３事業者ではない"),B26/10,AND(B18="在宅系サービス",B21="レベル３事業者である"),B26/10,AND(B18="在宅系サービス",B21="レベル３事業者ではない"),B26/20),0)</f>
        <v>20</v>
      </c>
      <c r="G26" s="134" t="s">
        <v>191</v>
      </c>
      <c r="H26" s="135"/>
      <c r="I26" s="135"/>
      <c r="J26" s="135"/>
      <c r="K26" s="135"/>
      <c r="L26" s="136"/>
    </row>
    <row r="27" spans="1:12" ht="14.15" customHeight="1" thickTop="1" thickBot="1">
      <c r="B27" s="137"/>
      <c r="C27" s="138"/>
      <c r="D27" s="139"/>
      <c r="E27" s="140"/>
      <c r="F27" s="141"/>
      <c r="G27" s="142"/>
      <c r="H27" s="142"/>
      <c r="I27" s="142"/>
      <c r="J27" s="142"/>
      <c r="K27" s="142"/>
      <c r="L27" s="143"/>
    </row>
    <row r="28" spans="1:12" ht="33" customHeight="1" thickBot="1"/>
    <row r="29" spans="1:12" ht="18.75" customHeight="1" thickTop="1">
      <c r="A29" s="144" t="s">
        <v>66</v>
      </c>
      <c r="B29" s="145"/>
      <c r="C29" s="146" t="s">
        <v>205</v>
      </c>
      <c r="D29" s="145" t="s">
        <v>67</v>
      </c>
      <c r="E29" s="147" t="s">
        <v>206</v>
      </c>
    </row>
    <row r="30" spans="1:12" ht="12" customHeight="1">
      <c r="A30" s="148"/>
      <c r="B30" s="149"/>
      <c r="C30" s="150"/>
      <c r="D30" s="149"/>
      <c r="E30" s="151"/>
    </row>
    <row r="31" spans="1:12" ht="11.25" customHeight="1" thickBot="1">
      <c r="A31" s="152"/>
      <c r="B31" s="153"/>
      <c r="C31" s="154"/>
      <c r="D31" s="153"/>
      <c r="E31" s="155"/>
    </row>
    <row r="32" spans="1:12" ht="12" customHeight="1"/>
    <row r="33" spans="2:12" ht="27" thickBot="1">
      <c r="B33" s="156" t="s">
        <v>192</v>
      </c>
    </row>
    <row r="34" spans="2:12" ht="44.5" customHeight="1" thickBot="1">
      <c r="H34" s="157" t="s">
        <v>37</v>
      </c>
      <c r="I34" s="158"/>
      <c r="L34" s="159" t="s">
        <v>17</v>
      </c>
    </row>
    <row r="35" spans="2:12" ht="39.75" customHeight="1" thickBot="1">
      <c r="B35" s="160" t="s">
        <v>39</v>
      </c>
      <c r="C35" s="161"/>
      <c r="D35" s="162" t="s">
        <v>33</v>
      </c>
      <c r="E35" s="163" t="s">
        <v>193</v>
      </c>
      <c r="F35" s="164" t="s">
        <v>32</v>
      </c>
      <c r="G35" s="165" t="s">
        <v>73</v>
      </c>
      <c r="H35" s="166" t="s">
        <v>74</v>
      </c>
      <c r="I35" s="167" t="s">
        <v>75</v>
      </c>
      <c r="J35" s="168" t="s">
        <v>38</v>
      </c>
      <c r="K35" s="164" t="s">
        <v>64</v>
      </c>
      <c r="L35" s="169" t="s">
        <v>15</v>
      </c>
    </row>
    <row r="36" spans="2:12" ht="22" customHeight="1" thickBot="1">
      <c r="B36" s="170" t="s">
        <v>194</v>
      </c>
      <c r="C36" s="171"/>
      <c r="D36" s="172"/>
      <c r="E36" s="172"/>
      <c r="F36" s="172"/>
      <c r="G36" s="172"/>
      <c r="H36" s="172"/>
      <c r="I36" s="172"/>
      <c r="J36" s="173"/>
      <c r="K36" s="173"/>
      <c r="L36" s="174"/>
    </row>
    <row r="37" spans="2:12" ht="22" customHeight="1" thickTop="1">
      <c r="B37" s="175"/>
      <c r="C37" s="176" t="s">
        <v>18</v>
      </c>
      <c r="D37" s="177" t="s">
        <v>152</v>
      </c>
      <c r="E37" s="178" t="s">
        <v>207</v>
      </c>
      <c r="F37" s="179">
        <v>1</v>
      </c>
      <c r="G37" s="180">
        <v>600000</v>
      </c>
      <c r="H37" s="180"/>
      <c r="I37" s="181"/>
      <c r="J37" s="182">
        <f>ROUNDDOWN(SUM(G37:I37)/4*3,-3)</f>
        <v>450000</v>
      </c>
      <c r="K37" s="183">
        <f>F37*1000000</f>
        <v>1000000</v>
      </c>
      <c r="L37" s="184">
        <f>MIN(J37:K37)</f>
        <v>450000</v>
      </c>
    </row>
    <row r="38" spans="2:12" ht="22" customHeight="1">
      <c r="B38" s="185"/>
      <c r="C38" s="186" t="s">
        <v>19</v>
      </c>
      <c r="D38" s="187" t="s">
        <v>36</v>
      </c>
      <c r="E38" s="188"/>
      <c r="F38" s="189"/>
      <c r="G38" s="190"/>
      <c r="H38" s="190"/>
      <c r="I38" s="191"/>
      <c r="J38" s="192">
        <f t="shared" ref="J38:J49" si="0">ROUNDDOWN(SUM(G38:I38)/4*3,-3)</f>
        <v>0</v>
      </c>
      <c r="K38" s="193">
        <f>F38*300000</f>
        <v>0</v>
      </c>
      <c r="L38" s="194">
        <f t="shared" ref="L38:L49" si="1">MIN(J38:K38)</f>
        <v>0</v>
      </c>
    </row>
    <row r="39" spans="2:12" ht="22" customHeight="1">
      <c r="B39" s="185"/>
      <c r="C39" s="186" t="s">
        <v>20</v>
      </c>
      <c r="D39" s="195" t="s">
        <v>36</v>
      </c>
      <c r="E39" s="188"/>
      <c r="F39" s="189"/>
      <c r="G39" s="190"/>
      <c r="H39" s="190"/>
      <c r="I39" s="191"/>
      <c r="J39" s="192">
        <f t="shared" si="0"/>
        <v>0</v>
      </c>
      <c r="K39" s="196">
        <f>F39*300000</f>
        <v>0</v>
      </c>
      <c r="L39" s="194">
        <f t="shared" si="1"/>
        <v>0</v>
      </c>
    </row>
    <row r="40" spans="2:12" ht="22" customHeight="1">
      <c r="B40" s="185"/>
      <c r="C40" s="186" t="s">
        <v>14</v>
      </c>
      <c r="D40" s="195" t="s">
        <v>36</v>
      </c>
      <c r="E40" s="188"/>
      <c r="F40" s="189"/>
      <c r="G40" s="190"/>
      <c r="H40" s="190"/>
      <c r="I40" s="191"/>
      <c r="J40" s="192">
        <f t="shared" si="0"/>
        <v>0</v>
      </c>
      <c r="K40" s="193">
        <f t="shared" ref="K40" si="2">F40*1000000</f>
        <v>0</v>
      </c>
      <c r="L40" s="194">
        <f t="shared" si="1"/>
        <v>0</v>
      </c>
    </row>
    <row r="41" spans="2:12" ht="22" customHeight="1">
      <c r="B41" s="185"/>
      <c r="C41" s="186" t="s">
        <v>68</v>
      </c>
      <c r="D41" s="195" t="s">
        <v>36</v>
      </c>
      <c r="E41" s="188"/>
      <c r="F41" s="189"/>
      <c r="G41" s="190"/>
      <c r="H41" s="190"/>
      <c r="I41" s="191"/>
      <c r="J41" s="192">
        <f>ROUNDDOWN(SUM(G41:I41)/4*3,-3)</f>
        <v>0</v>
      </c>
      <c r="K41" s="193">
        <f t="shared" ref="K41:K49" si="3">F41*300000</f>
        <v>0</v>
      </c>
      <c r="L41" s="194">
        <f t="shared" si="1"/>
        <v>0</v>
      </c>
    </row>
    <row r="42" spans="2:12" ht="22" customHeight="1">
      <c r="B42" s="185"/>
      <c r="C42" s="186" t="s">
        <v>69</v>
      </c>
      <c r="D42" s="195" t="s">
        <v>36</v>
      </c>
      <c r="E42" s="188"/>
      <c r="F42" s="189"/>
      <c r="G42" s="190"/>
      <c r="H42" s="190"/>
      <c r="I42" s="191"/>
      <c r="J42" s="192">
        <f>ROUNDDOWN(SUM(G42:I42)/4*3,-3)</f>
        <v>0</v>
      </c>
      <c r="K42" s="193">
        <f t="shared" si="3"/>
        <v>0</v>
      </c>
      <c r="L42" s="194">
        <f t="shared" si="1"/>
        <v>0</v>
      </c>
    </row>
    <row r="43" spans="2:12" ht="22" customHeight="1">
      <c r="B43" s="185"/>
      <c r="C43" s="186" t="s">
        <v>1</v>
      </c>
      <c r="D43" s="195" t="s">
        <v>36</v>
      </c>
      <c r="E43" s="188"/>
      <c r="F43" s="189"/>
      <c r="G43" s="190"/>
      <c r="H43" s="190"/>
      <c r="I43" s="191"/>
      <c r="J43" s="192">
        <f t="shared" si="0"/>
        <v>0</v>
      </c>
      <c r="K43" s="193">
        <f t="shared" si="3"/>
        <v>0</v>
      </c>
      <c r="L43" s="194">
        <f t="shared" si="1"/>
        <v>0</v>
      </c>
    </row>
    <row r="44" spans="2:12" ht="22" customHeight="1">
      <c r="B44" s="185"/>
      <c r="C44" s="186" t="s">
        <v>1</v>
      </c>
      <c r="D44" s="195" t="s">
        <v>36</v>
      </c>
      <c r="E44" s="188"/>
      <c r="F44" s="189"/>
      <c r="G44" s="190"/>
      <c r="H44" s="190"/>
      <c r="I44" s="191"/>
      <c r="J44" s="192">
        <f t="shared" si="0"/>
        <v>0</v>
      </c>
      <c r="K44" s="193">
        <f t="shared" si="3"/>
        <v>0</v>
      </c>
      <c r="L44" s="194">
        <f t="shared" si="1"/>
        <v>0</v>
      </c>
    </row>
    <row r="45" spans="2:12" ht="22" customHeight="1">
      <c r="B45" s="185"/>
      <c r="C45" s="186" t="s">
        <v>1</v>
      </c>
      <c r="D45" s="195" t="s">
        <v>36</v>
      </c>
      <c r="E45" s="188"/>
      <c r="F45" s="189"/>
      <c r="G45" s="190"/>
      <c r="H45" s="190"/>
      <c r="I45" s="191"/>
      <c r="J45" s="192">
        <f t="shared" si="0"/>
        <v>0</v>
      </c>
      <c r="K45" s="193">
        <f t="shared" si="3"/>
        <v>0</v>
      </c>
      <c r="L45" s="194">
        <f t="shared" si="1"/>
        <v>0</v>
      </c>
    </row>
    <row r="46" spans="2:12" ht="22" customHeight="1">
      <c r="B46" s="185"/>
      <c r="C46" s="186" t="s">
        <v>1</v>
      </c>
      <c r="D46" s="195" t="s">
        <v>36</v>
      </c>
      <c r="E46" s="188"/>
      <c r="F46" s="189"/>
      <c r="G46" s="190"/>
      <c r="H46" s="190"/>
      <c r="I46" s="191"/>
      <c r="J46" s="192">
        <f t="shared" si="0"/>
        <v>0</v>
      </c>
      <c r="K46" s="193">
        <f t="shared" si="3"/>
        <v>0</v>
      </c>
      <c r="L46" s="194">
        <f t="shared" si="1"/>
        <v>0</v>
      </c>
    </row>
    <row r="47" spans="2:12" ht="22" customHeight="1">
      <c r="B47" s="185"/>
      <c r="C47" s="186" t="s">
        <v>9</v>
      </c>
      <c r="D47" s="195" t="s">
        <v>36</v>
      </c>
      <c r="E47" s="188"/>
      <c r="F47" s="189"/>
      <c r="G47" s="190"/>
      <c r="H47" s="190"/>
      <c r="I47" s="191"/>
      <c r="J47" s="192">
        <f t="shared" si="0"/>
        <v>0</v>
      </c>
      <c r="K47" s="193">
        <f t="shared" si="3"/>
        <v>0</v>
      </c>
      <c r="L47" s="194">
        <f t="shared" si="1"/>
        <v>0</v>
      </c>
    </row>
    <row r="48" spans="2:12" ht="22" customHeight="1">
      <c r="B48" s="185"/>
      <c r="C48" s="186" t="s">
        <v>10</v>
      </c>
      <c r="D48" s="195" t="s">
        <v>36</v>
      </c>
      <c r="E48" s="188"/>
      <c r="F48" s="189"/>
      <c r="G48" s="190"/>
      <c r="H48" s="190"/>
      <c r="I48" s="191"/>
      <c r="J48" s="192">
        <f t="shared" si="0"/>
        <v>0</v>
      </c>
      <c r="K48" s="193">
        <f t="shared" si="3"/>
        <v>0</v>
      </c>
      <c r="L48" s="194">
        <f t="shared" si="1"/>
        <v>0</v>
      </c>
    </row>
    <row r="49" spans="2:14" ht="22" customHeight="1" thickBot="1">
      <c r="B49" s="197"/>
      <c r="C49" s="198" t="s">
        <v>11</v>
      </c>
      <c r="D49" s="199" t="s">
        <v>36</v>
      </c>
      <c r="E49" s="200"/>
      <c r="F49" s="201"/>
      <c r="G49" s="202"/>
      <c r="H49" s="202"/>
      <c r="I49" s="203"/>
      <c r="J49" s="204">
        <f t="shared" si="0"/>
        <v>0</v>
      </c>
      <c r="K49" s="205">
        <f t="shared" si="3"/>
        <v>0</v>
      </c>
      <c r="L49" s="206">
        <f t="shared" si="1"/>
        <v>0</v>
      </c>
    </row>
    <row r="50" spans="2:14" ht="22" customHeight="1" thickTop="1" thickBot="1">
      <c r="B50" s="207" t="s">
        <v>195</v>
      </c>
      <c r="C50" s="208"/>
      <c r="D50" s="209"/>
      <c r="E50" s="209"/>
      <c r="F50" s="210"/>
      <c r="G50" s="211"/>
      <c r="H50" s="211"/>
      <c r="I50" s="212"/>
      <c r="J50" s="213"/>
      <c r="K50" s="214"/>
      <c r="L50" s="215"/>
    </row>
    <row r="51" spans="2:14" ht="22" customHeight="1" thickTop="1">
      <c r="B51" s="216"/>
      <c r="C51" s="217" t="s">
        <v>47</v>
      </c>
      <c r="D51" s="218" t="s">
        <v>36</v>
      </c>
      <c r="E51" s="219"/>
      <c r="F51" s="220" t="s">
        <v>70</v>
      </c>
      <c r="G51" s="221"/>
      <c r="H51" s="222"/>
      <c r="I51" s="219"/>
      <c r="J51" s="223">
        <f t="shared" ref="J51" si="4">ROUNDDOWN(SUM(G51:I51)/4*3,0)</f>
        <v>0</v>
      </c>
      <c r="K51" s="224" t="str">
        <f>IF(C51="（契約方法を選択する）", 0, IF(OR(C52="", C53="", C53="ケアプランデータ連携システムのデータ連携について選択"), "条件が不正です。", IF(AND(C51="職員数に応じて必要なライセンス数が変動するもの", C52="（職員数をプルダウンから選択）"), "条件が不正です", IF(C51="職員数に応じて必要なライセンス数が変動しないもの", 2500000 + IF(C53="5事業所以上と連携する", 50000, 0), IF(C51="職員数に応じて必要なライセンス数が変動するもの", IF(C52="１名以上10名以下", 1000000, IF(C52="11名以上20名以下", 1500000, IF(C52="21名以上30名以下", 2000000, IF(C52="31名以上", 2500000, "条件が不正です")))) + IF(C53="5事業所以上と連携する", 50000, 0), "条件が不正です")))))</f>
        <v>条件が不正です</v>
      </c>
      <c r="L51" s="225">
        <f>MIN(J51:K51)</f>
        <v>0</v>
      </c>
      <c r="N51" s="394"/>
    </row>
    <row r="52" spans="2:14" ht="22" customHeight="1">
      <c r="B52" s="226"/>
      <c r="C52" s="227" t="s">
        <v>44</v>
      </c>
      <c r="D52" s="228"/>
      <c r="E52" s="229"/>
      <c r="F52" s="230"/>
      <c r="G52" s="231"/>
      <c r="H52" s="232"/>
      <c r="I52" s="229"/>
      <c r="J52" s="233"/>
      <c r="K52" s="234"/>
      <c r="L52" s="235"/>
    </row>
    <row r="53" spans="2:14" ht="22.5" customHeight="1" thickBot="1">
      <c r="B53" s="236"/>
      <c r="C53" s="237" t="s">
        <v>76</v>
      </c>
      <c r="D53" s="238"/>
      <c r="E53" s="239"/>
      <c r="F53" s="240"/>
      <c r="G53" s="241"/>
      <c r="H53" s="242"/>
      <c r="I53" s="239"/>
      <c r="J53" s="243"/>
      <c r="K53" s="244"/>
      <c r="L53" s="245"/>
    </row>
    <row r="54" spans="2:14" ht="21" customHeight="1" thickBot="1">
      <c r="B54" s="246" t="s">
        <v>196</v>
      </c>
      <c r="C54" s="247"/>
      <c r="D54" s="248"/>
      <c r="E54" s="248"/>
      <c r="F54" s="249"/>
      <c r="G54" s="250"/>
      <c r="H54" s="251"/>
      <c r="I54" s="251"/>
      <c r="J54" s="252"/>
      <c r="K54" s="253"/>
      <c r="L54" s="254"/>
    </row>
    <row r="55" spans="2:14" ht="21.65" customHeight="1" thickTop="1">
      <c r="B55" s="255"/>
      <c r="C55" s="176" t="s">
        <v>2</v>
      </c>
      <c r="D55" s="256" t="s">
        <v>36</v>
      </c>
      <c r="E55" s="178"/>
      <c r="F55" s="179"/>
      <c r="G55" s="181"/>
      <c r="H55" s="257" t="s">
        <v>77</v>
      </c>
      <c r="I55" s="258" t="s">
        <v>77</v>
      </c>
      <c r="J55" s="259">
        <f>ROUNDDOWN(SUM(G55:I55)/4*3,-3)</f>
        <v>0</v>
      </c>
      <c r="K55" s="260">
        <f>F55*1000000</f>
        <v>0</v>
      </c>
      <c r="L55" s="261">
        <f t="shared" ref="L55:L61" si="5">MIN(J55:K55)</f>
        <v>0</v>
      </c>
    </row>
    <row r="56" spans="2:14" ht="32">
      <c r="B56" s="255"/>
      <c r="C56" s="186" t="s">
        <v>3</v>
      </c>
      <c r="D56" s="195" t="s">
        <v>36</v>
      </c>
      <c r="E56" s="188"/>
      <c r="F56" s="189"/>
      <c r="G56" s="191"/>
      <c r="H56" s="262" t="s">
        <v>77</v>
      </c>
      <c r="I56" s="263" t="s">
        <v>77</v>
      </c>
      <c r="J56" s="264">
        <f t="shared" ref="J56:J61" si="6">ROUNDDOWN(SUM(G56:I56)/4*3,-3)</f>
        <v>0</v>
      </c>
      <c r="K56" s="193">
        <f>F56*1000000</f>
        <v>0</v>
      </c>
      <c r="L56" s="265">
        <f t="shared" si="5"/>
        <v>0</v>
      </c>
    </row>
    <row r="57" spans="2:14" ht="32">
      <c r="B57" s="255"/>
      <c r="C57" s="186" t="s">
        <v>4</v>
      </c>
      <c r="D57" s="195" t="s">
        <v>36</v>
      </c>
      <c r="E57" s="188"/>
      <c r="F57" s="266"/>
      <c r="G57" s="191"/>
      <c r="H57" s="262" t="s">
        <v>77</v>
      </c>
      <c r="I57" s="263" t="s">
        <v>77</v>
      </c>
      <c r="J57" s="264">
        <f t="shared" si="6"/>
        <v>0</v>
      </c>
      <c r="K57" s="193">
        <f>F57*1000000</f>
        <v>0</v>
      </c>
      <c r="L57" s="265">
        <f t="shared" si="5"/>
        <v>0</v>
      </c>
    </row>
    <row r="58" spans="2:14" ht="42.75" customHeight="1">
      <c r="B58" s="255"/>
      <c r="C58" s="186" t="s">
        <v>71</v>
      </c>
      <c r="D58" s="195" t="s">
        <v>152</v>
      </c>
      <c r="E58" s="188"/>
      <c r="F58" s="267">
        <v>50</v>
      </c>
      <c r="G58" s="191">
        <v>1000000</v>
      </c>
      <c r="H58" s="262" t="s">
        <v>77</v>
      </c>
      <c r="I58" s="263" t="s">
        <v>77</v>
      </c>
      <c r="J58" s="264">
        <f>ROUNDDOWN(SUM(G58:I58)/4*3,-3)</f>
        <v>750000</v>
      </c>
      <c r="K58" s="193">
        <f>F58*1000000</f>
        <v>50000000</v>
      </c>
      <c r="L58" s="265">
        <f t="shared" si="5"/>
        <v>750000</v>
      </c>
    </row>
    <row r="59" spans="2:14" ht="22" customHeight="1">
      <c r="B59" s="255"/>
      <c r="C59" s="186" t="s">
        <v>5</v>
      </c>
      <c r="D59" s="195" t="s">
        <v>36</v>
      </c>
      <c r="E59" s="188"/>
      <c r="F59" s="267"/>
      <c r="G59" s="191"/>
      <c r="H59" s="262" t="s">
        <v>77</v>
      </c>
      <c r="I59" s="263" t="s">
        <v>77</v>
      </c>
      <c r="J59" s="264">
        <f t="shared" si="6"/>
        <v>0</v>
      </c>
      <c r="K59" s="193">
        <f t="shared" ref="K59:K61" si="7">F59*1000000</f>
        <v>0</v>
      </c>
      <c r="L59" s="265">
        <f t="shared" si="5"/>
        <v>0</v>
      </c>
    </row>
    <row r="60" spans="2:14" ht="22" customHeight="1">
      <c r="B60" s="255"/>
      <c r="C60" s="186" t="s">
        <v>6</v>
      </c>
      <c r="D60" s="195" t="s">
        <v>36</v>
      </c>
      <c r="E60" s="188"/>
      <c r="F60" s="189"/>
      <c r="G60" s="191"/>
      <c r="H60" s="262" t="s">
        <v>77</v>
      </c>
      <c r="I60" s="263" t="s">
        <v>77</v>
      </c>
      <c r="J60" s="264">
        <f t="shared" si="6"/>
        <v>0</v>
      </c>
      <c r="K60" s="193">
        <f t="shared" si="7"/>
        <v>0</v>
      </c>
      <c r="L60" s="265">
        <f t="shared" si="5"/>
        <v>0</v>
      </c>
    </row>
    <row r="61" spans="2:14" ht="22" customHeight="1" thickBot="1">
      <c r="B61" s="268"/>
      <c r="C61" s="198" t="s">
        <v>7</v>
      </c>
      <c r="D61" s="199" t="s">
        <v>36</v>
      </c>
      <c r="E61" s="200"/>
      <c r="F61" s="201"/>
      <c r="G61" s="203"/>
      <c r="H61" s="269" t="s">
        <v>77</v>
      </c>
      <c r="I61" s="270" t="s">
        <v>77</v>
      </c>
      <c r="J61" s="271">
        <f t="shared" si="6"/>
        <v>0</v>
      </c>
      <c r="K61" s="272">
        <f t="shared" si="7"/>
        <v>0</v>
      </c>
      <c r="L61" s="273">
        <f t="shared" si="5"/>
        <v>0</v>
      </c>
    </row>
    <row r="62" spans="2:14" ht="36" customHeight="1" thickTop="1" thickBot="1">
      <c r="B62" s="274" t="s">
        <v>8</v>
      </c>
      <c r="C62" s="275"/>
      <c r="D62" s="275"/>
      <c r="E62" s="276"/>
      <c r="F62" s="276"/>
      <c r="G62" s="277">
        <f>SUBTOTAL(9,G37:G49,G51:G52,G55:G61)</f>
        <v>1600000</v>
      </c>
      <c r="H62" s="278"/>
      <c r="I62" s="278"/>
      <c r="J62" s="279"/>
      <c r="K62" s="280"/>
      <c r="L62" s="281">
        <f>ROUNDDOWN((SUBTOTAL(9,L37:L49,L51:L52,L55:L61)),-3)</f>
        <v>1200000</v>
      </c>
    </row>
    <row r="63" spans="2:14">
      <c r="L63" s="282"/>
    </row>
    <row r="64" spans="2:14">
      <c r="L64" s="282"/>
    </row>
    <row r="65" spans="2:12" ht="27.65" customHeight="1" thickBot="1">
      <c r="B65" s="156" t="s">
        <v>16</v>
      </c>
      <c r="C65" s="283"/>
      <c r="D65" s="283"/>
    </row>
    <row r="66" spans="2:12" ht="41.5" customHeight="1" thickBot="1">
      <c r="H66" s="157" t="s">
        <v>37</v>
      </c>
      <c r="I66" s="158"/>
      <c r="L66" s="159" t="s">
        <v>17</v>
      </c>
    </row>
    <row r="67" spans="2:12" ht="45.75" customHeight="1" thickBot="1">
      <c r="B67" s="160" t="s">
        <v>39</v>
      </c>
      <c r="C67" s="161"/>
      <c r="D67" s="284" t="s">
        <v>33</v>
      </c>
      <c r="E67" s="285" t="s">
        <v>197</v>
      </c>
      <c r="F67" s="286" t="s">
        <v>32</v>
      </c>
      <c r="G67" s="165" t="s">
        <v>73</v>
      </c>
      <c r="H67" s="166" t="s">
        <v>74</v>
      </c>
      <c r="I67" s="167" t="s">
        <v>75</v>
      </c>
      <c r="J67" s="168" t="s">
        <v>38</v>
      </c>
      <c r="K67" s="287" t="s">
        <v>64</v>
      </c>
      <c r="L67" s="288" t="s">
        <v>15</v>
      </c>
    </row>
    <row r="68" spans="2:12" ht="30" customHeight="1" thickTop="1" thickBot="1">
      <c r="B68" s="289" t="s">
        <v>78</v>
      </c>
      <c r="C68" s="290"/>
      <c r="D68" s="291" t="s">
        <v>152</v>
      </c>
      <c r="E68" s="292" t="s">
        <v>220</v>
      </c>
      <c r="F68" s="293" t="s">
        <v>72</v>
      </c>
      <c r="G68" s="294">
        <v>3000000</v>
      </c>
      <c r="H68" s="295">
        <v>5000000</v>
      </c>
      <c r="I68" s="295">
        <v>1000000</v>
      </c>
      <c r="J68" s="296"/>
      <c r="K68" s="297"/>
      <c r="L68" s="298"/>
    </row>
    <row r="69" spans="2:12" ht="30" customHeight="1" thickTop="1" thickBot="1">
      <c r="B69" s="299" t="s">
        <v>198</v>
      </c>
      <c r="C69" s="300"/>
      <c r="D69" s="301"/>
      <c r="E69" s="301"/>
      <c r="F69" s="302"/>
      <c r="G69" s="301"/>
      <c r="H69" s="303"/>
      <c r="I69" s="304"/>
      <c r="J69" s="305"/>
      <c r="K69" s="306"/>
      <c r="L69" s="307"/>
    </row>
    <row r="70" spans="2:12" ht="30" customHeight="1" thickTop="1">
      <c r="B70" s="308"/>
      <c r="C70" s="309" t="s">
        <v>79</v>
      </c>
      <c r="D70" s="310" t="s">
        <v>152</v>
      </c>
      <c r="E70" s="311" t="s">
        <v>207</v>
      </c>
      <c r="F70" s="312">
        <v>19</v>
      </c>
      <c r="G70" s="313">
        <v>2280000</v>
      </c>
      <c r="H70" s="303"/>
      <c r="I70" s="303"/>
      <c r="J70" s="314"/>
      <c r="K70" s="315"/>
      <c r="L70" s="316"/>
    </row>
    <row r="71" spans="2:12" ht="30" customHeight="1">
      <c r="B71" s="308"/>
      <c r="C71" s="317" t="s">
        <v>79</v>
      </c>
      <c r="D71" s="318" t="s">
        <v>36</v>
      </c>
      <c r="E71" s="319"/>
      <c r="F71" s="320"/>
      <c r="G71" s="321"/>
      <c r="H71" s="303"/>
      <c r="I71" s="303"/>
      <c r="J71" s="314"/>
      <c r="K71" s="315"/>
      <c r="L71" s="316"/>
    </row>
    <row r="72" spans="2:12" ht="30" customHeight="1">
      <c r="B72" s="308"/>
      <c r="C72" s="317" t="s">
        <v>79</v>
      </c>
      <c r="D72" s="318" t="s">
        <v>36</v>
      </c>
      <c r="E72" s="319"/>
      <c r="F72" s="266"/>
      <c r="G72" s="321"/>
      <c r="H72" s="303"/>
      <c r="I72" s="303"/>
      <c r="J72" s="314"/>
      <c r="K72" s="315"/>
      <c r="L72" s="316"/>
    </row>
    <row r="73" spans="2:12" ht="30" customHeight="1">
      <c r="B73" s="308"/>
      <c r="C73" s="317" t="s">
        <v>79</v>
      </c>
      <c r="D73" s="318" t="s">
        <v>36</v>
      </c>
      <c r="E73" s="319"/>
      <c r="F73" s="320"/>
      <c r="G73" s="321"/>
      <c r="H73" s="303"/>
      <c r="I73" s="303"/>
      <c r="J73" s="314"/>
      <c r="K73" s="315"/>
      <c r="L73" s="316"/>
    </row>
    <row r="74" spans="2:12" ht="30" customHeight="1">
      <c r="B74" s="308"/>
      <c r="C74" s="317" t="s">
        <v>79</v>
      </c>
      <c r="D74" s="318" t="s">
        <v>36</v>
      </c>
      <c r="E74" s="319"/>
      <c r="F74" s="320"/>
      <c r="G74" s="321"/>
      <c r="H74" s="303"/>
      <c r="I74" s="303"/>
      <c r="J74" s="314"/>
      <c r="K74" s="315"/>
      <c r="L74" s="316"/>
    </row>
    <row r="75" spans="2:12" ht="30" customHeight="1">
      <c r="B75" s="308"/>
      <c r="C75" s="317" t="s">
        <v>79</v>
      </c>
      <c r="D75" s="318" t="s">
        <v>36</v>
      </c>
      <c r="E75" s="319"/>
      <c r="F75" s="320"/>
      <c r="G75" s="321"/>
      <c r="H75" s="303"/>
      <c r="I75" s="303"/>
      <c r="J75" s="314"/>
      <c r="K75" s="315"/>
      <c r="L75" s="316"/>
    </row>
    <row r="76" spans="2:12" ht="30" customHeight="1">
      <c r="B76" s="308"/>
      <c r="C76" s="322" t="s">
        <v>199</v>
      </c>
      <c r="D76" s="323" t="s">
        <v>36</v>
      </c>
      <c r="E76" s="324"/>
      <c r="F76" s="325"/>
      <c r="G76" s="326"/>
      <c r="H76" s="303"/>
      <c r="I76" s="303"/>
      <c r="J76" s="327"/>
      <c r="K76" s="306"/>
      <c r="L76" s="328"/>
    </row>
    <row r="77" spans="2:12" ht="30" customHeight="1" thickBot="1">
      <c r="B77" s="308"/>
      <c r="C77" s="329" t="s">
        <v>200</v>
      </c>
      <c r="D77" s="330" t="s">
        <v>36</v>
      </c>
      <c r="E77" s="331"/>
      <c r="F77" s="332"/>
      <c r="G77" s="333"/>
      <c r="H77" s="334"/>
      <c r="I77" s="334"/>
      <c r="J77" s="335"/>
      <c r="K77" s="336"/>
      <c r="L77" s="337"/>
    </row>
    <row r="78" spans="2:12" ht="30.75" customHeight="1" thickTop="1" thickBot="1">
      <c r="B78" s="338" t="s">
        <v>8</v>
      </c>
      <c r="C78" s="339"/>
      <c r="D78" s="275"/>
      <c r="E78" s="276"/>
      <c r="F78" s="340"/>
      <c r="G78" s="277">
        <f>SUBTOTAL(9,G68,G70:G77)</f>
        <v>5280000</v>
      </c>
      <c r="H78" s="341">
        <f>H68</f>
        <v>5000000</v>
      </c>
      <c r="I78" s="341">
        <f>I68</f>
        <v>1000000</v>
      </c>
      <c r="J78" s="342">
        <f>ROUNDDOWN(SUM(G78:I78)/4*3,-3)</f>
        <v>8460000</v>
      </c>
      <c r="K78" s="343">
        <v>10000000</v>
      </c>
      <c r="L78" s="281">
        <f>MIN(J78:K78)</f>
        <v>8460000</v>
      </c>
    </row>
    <row r="79" spans="2:12" ht="15.5" thickBot="1"/>
    <row r="80" spans="2:12" ht="86.15" customHeight="1" thickBot="1">
      <c r="B80" s="344" t="s">
        <v>201</v>
      </c>
      <c r="C80" s="345"/>
      <c r="D80" s="345"/>
      <c r="E80" s="346"/>
      <c r="F80" s="347">
        <f>SUM(F37:F49,F55:F57,F60:F61,F70:F75)</f>
        <v>20</v>
      </c>
      <c r="G80" s="348" t="s">
        <v>202</v>
      </c>
      <c r="H80" s="349"/>
      <c r="I80" s="349"/>
      <c r="J80" s="350"/>
      <c r="K80" s="351"/>
      <c r="L80" s="352"/>
    </row>
    <row r="82" spans="2:12" ht="27.65" customHeight="1" thickBot="1">
      <c r="B82" s="156" t="s">
        <v>50</v>
      </c>
      <c r="C82" s="283"/>
      <c r="D82" s="283"/>
    </row>
    <row r="83" spans="2:12" ht="37.9" customHeight="1" thickTop="1" thickBot="1">
      <c r="K83" s="353" t="s">
        <v>203</v>
      </c>
      <c r="L83" s="354"/>
    </row>
    <row r="84" spans="2:12" ht="30" customHeight="1" thickTop="1" thickBot="1">
      <c r="B84" s="355" t="s">
        <v>55</v>
      </c>
      <c r="C84" s="356"/>
      <c r="D84" s="357" t="s">
        <v>33</v>
      </c>
      <c r="E84" s="163" t="s">
        <v>48</v>
      </c>
      <c r="F84" s="164" t="s">
        <v>49</v>
      </c>
      <c r="G84" s="358" t="s">
        <v>38</v>
      </c>
      <c r="H84" s="287" t="s">
        <v>64</v>
      </c>
      <c r="I84" s="288" t="s">
        <v>15</v>
      </c>
      <c r="K84" s="359" t="s">
        <v>80</v>
      </c>
      <c r="L84" s="360"/>
    </row>
    <row r="85" spans="2:12" ht="25.15" customHeight="1" thickTop="1">
      <c r="B85" s="361" t="s">
        <v>61</v>
      </c>
      <c r="C85" s="362"/>
      <c r="D85" s="363" t="s">
        <v>36</v>
      </c>
      <c r="E85" s="364"/>
      <c r="F85" s="365"/>
      <c r="G85" s="366">
        <f>ROUNDDOWN(F85/4*3,-3)</f>
        <v>0</v>
      </c>
      <c r="H85" s="367">
        <v>450000</v>
      </c>
      <c r="I85" s="368">
        <f>MIN(G85,H85)</f>
        <v>0</v>
      </c>
      <c r="K85" s="369">
        <f>L62+L78+I88</f>
        <v>9660000</v>
      </c>
      <c r="L85" s="370"/>
    </row>
    <row r="86" spans="2:12" ht="25.15" customHeight="1">
      <c r="B86" s="371" t="s">
        <v>62</v>
      </c>
      <c r="C86" s="372"/>
      <c r="D86" s="373"/>
      <c r="E86" s="374"/>
      <c r="F86" s="375"/>
      <c r="G86" s="376"/>
      <c r="H86" s="377"/>
      <c r="I86" s="378"/>
      <c r="K86" s="379"/>
      <c r="L86" s="370"/>
    </row>
    <row r="87" spans="2:12" ht="25.15" customHeight="1" thickBot="1">
      <c r="B87" s="380" t="s">
        <v>63</v>
      </c>
      <c r="C87" s="381"/>
      <c r="D87" s="382"/>
      <c r="E87" s="383"/>
      <c r="F87" s="384"/>
      <c r="G87" s="385"/>
      <c r="H87" s="386"/>
      <c r="I87" s="378"/>
      <c r="K87" s="379"/>
      <c r="L87" s="370"/>
    </row>
    <row r="88" spans="2:12" ht="31.5" customHeight="1" thickTop="1" thickBot="1">
      <c r="B88" s="387" t="s">
        <v>8</v>
      </c>
      <c r="C88" s="388"/>
      <c r="D88" s="276"/>
      <c r="E88" s="276"/>
      <c r="F88" s="389">
        <f>F85</f>
        <v>0</v>
      </c>
      <c r="G88" s="390"/>
      <c r="H88" s="391"/>
      <c r="I88" s="281">
        <f>I85</f>
        <v>0</v>
      </c>
      <c r="K88" s="392"/>
      <c r="L88" s="393"/>
    </row>
  </sheetData>
  <mergeCells count="36">
    <mergeCell ref="K85:L88"/>
    <mergeCell ref="B88:C88"/>
    <mergeCell ref="H68:H77"/>
    <mergeCell ref="I68:I77"/>
    <mergeCell ref="B80:E80"/>
    <mergeCell ref="B84:C84"/>
    <mergeCell ref="D85:D87"/>
    <mergeCell ref="E85:E87"/>
    <mergeCell ref="F85:F87"/>
    <mergeCell ref="G85:G87"/>
    <mergeCell ref="H85:H87"/>
    <mergeCell ref="I85:I87"/>
    <mergeCell ref="J51:J53"/>
    <mergeCell ref="K51:K53"/>
    <mergeCell ref="L51:L53"/>
    <mergeCell ref="B52:B53"/>
    <mergeCell ref="H66:I66"/>
    <mergeCell ref="B67:C67"/>
    <mergeCell ref="D51:D53"/>
    <mergeCell ref="E51:E53"/>
    <mergeCell ref="F51:F53"/>
    <mergeCell ref="G51:G53"/>
    <mergeCell ref="H51:H53"/>
    <mergeCell ref="I51:I53"/>
    <mergeCell ref="A29:B31"/>
    <mergeCell ref="C29:C31"/>
    <mergeCell ref="D29:D31"/>
    <mergeCell ref="E29:E31"/>
    <mergeCell ref="H34:I34"/>
    <mergeCell ref="B35:C35"/>
    <mergeCell ref="B7:C7"/>
    <mergeCell ref="B10:C10"/>
    <mergeCell ref="B18:C18"/>
    <mergeCell ref="B21:C21"/>
    <mergeCell ref="B26:C26"/>
    <mergeCell ref="G26:L26"/>
  </mergeCells>
  <phoneticPr fontId="2"/>
  <conditionalFormatting sqref="C53">
    <cfRule type="expression" dxfId="17" priority="8">
      <formula>$E$29="介護予防認知症対応型共同生活介護"</formula>
    </cfRule>
    <cfRule type="expression" dxfId="16" priority="9">
      <formula>$E$29="介護予防特定施設入居者生活介護"</formula>
    </cfRule>
    <cfRule type="expression" dxfId="15" priority="10">
      <formula>$E$29="介護医療院"</formula>
    </cfRule>
    <cfRule type="expression" dxfId="14" priority="11">
      <formula>$E$29="軽費老人ホーム"</formula>
    </cfRule>
    <cfRule type="expression" dxfId="13" priority="12">
      <formula>$E$29="養護老人ホーム"</formula>
    </cfRule>
    <cfRule type="expression" dxfId="12" priority="13">
      <formula>$E$29="複合型サービス（看護小規模多機能型居宅介護）"</formula>
    </cfRule>
    <cfRule type="expression" dxfId="11" priority="14">
      <formula>$E$29="認知症対応型共同生活介護"</formula>
    </cfRule>
    <cfRule type="expression" dxfId="10" priority="15">
      <formula>$E$29="地域密着型特定施設入居者生活介護"</formula>
    </cfRule>
    <cfRule type="expression" dxfId="9" priority="16">
      <formula>$E$29="特定施設入居者生活介護"</formula>
    </cfRule>
    <cfRule type="expression" dxfId="8" priority="17">
      <formula>$E$29="介護老人保健施設"</formula>
    </cfRule>
    <cfRule type="expression" dxfId="7" priority="18">
      <formula>$E$29="介護老人福祉施設"</formula>
    </cfRule>
  </conditionalFormatting>
  <conditionalFormatting sqref="C52">
    <cfRule type="expression" dxfId="6" priority="7">
      <formula>$C$51="職員数に応じて必要なライセンス数が変動しないもの"</formula>
    </cfRule>
  </conditionalFormatting>
  <conditionalFormatting sqref="F70:F71">
    <cfRule type="expression" dxfId="5" priority="6">
      <formula>$C$72="介護業務支援"</formula>
    </cfRule>
  </conditionalFormatting>
  <conditionalFormatting sqref="F73">
    <cfRule type="expression" dxfId="4" priority="5">
      <formula>$C$73="介護業務支援"</formula>
    </cfRule>
  </conditionalFormatting>
  <conditionalFormatting sqref="F74:F76">
    <cfRule type="expression" dxfId="3" priority="4">
      <formula>$C$74="介護業務支援"</formula>
    </cfRule>
  </conditionalFormatting>
  <conditionalFormatting sqref="F77">
    <cfRule type="expression" dxfId="2" priority="3">
      <formula>$C$77="介護業務支援"</formula>
    </cfRule>
  </conditionalFormatting>
  <conditionalFormatting sqref="F80">
    <cfRule type="expression" dxfId="1" priority="1">
      <formula>"F76&gt;F21"</formula>
    </cfRule>
    <cfRule type="expression" dxfId="0" priority="2">
      <formula>"F76&gt;F18"</formula>
    </cfRule>
  </conditionalFormatting>
  <dataValidations count="2">
    <dataValidation type="whole" allowBlank="1" showInputMessage="1" showErrorMessage="1" sqref="F37:F49 F55:F56 F58:F61 F70:F71 F73:F77" xr:uid="{D1CCD6DE-15F0-47E3-8C63-5B596888B48C}">
      <formula1>1</formula1>
      <formula2>1000</formula2>
    </dataValidation>
    <dataValidation type="whole" operator="greaterThanOrEqual" allowBlank="1" showInputMessage="1" showErrorMessage="1" sqref="F85:F87" xr:uid="{78D708E4-3515-40C0-92B9-0837DC0ACFCE}">
      <formula1>1</formula1>
    </dataValidation>
  </dataValidations>
  <pageMargins left="0.25" right="0.25" top="0.75" bottom="0.75" header="0.3" footer="0.3"/>
  <pageSetup paperSize="9" scale="45" fitToHeight="0" orientation="landscape" r:id="rId1"/>
  <rowBreaks count="2" manualBreakCount="2">
    <brk id="49" max="12" man="1"/>
    <brk id="62" max="12" man="1"/>
  </row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43807-B00E-4FAC-A27F-01DBAACA2D66}">
  <sheetPr>
    <tabColor rgb="FFCCFFFF"/>
    <pageSetUpPr fitToPage="1"/>
  </sheetPr>
  <dimension ref="A10:I38"/>
  <sheetViews>
    <sheetView showGridLines="0" view="pageBreakPreview" zoomScale="70" zoomScaleNormal="85" zoomScaleSheetLayoutView="70" workbookViewId="0"/>
  </sheetViews>
  <sheetFormatPr defaultColWidth="8.75" defaultRowHeight="15"/>
  <cols>
    <col min="1" max="1" width="3.25" style="11" customWidth="1"/>
    <col min="2" max="2" width="25.33203125" style="11" customWidth="1"/>
    <col min="3" max="3" width="16.5" style="11" customWidth="1"/>
    <col min="4" max="4" width="17.5" style="11" customWidth="1"/>
    <col min="5" max="5" width="27.75" style="11" customWidth="1"/>
    <col min="6" max="6" width="19.83203125" style="11" customWidth="1"/>
    <col min="7" max="7" width="29.58203125" style="11" customWidth="1"/>
    <col min="8" max="8" width="18.75" style="11" customWidth="1"/>
    <col min="9" max="9" width="24.08203125" style="11" customWidth="1"/>
    <col min="10" max="10" width="5" style="11" customWidth="1"/>
    <col min="11" max="16384" width="8.75" style="11"/>
  </cols>
  <sheetData>
    <row r="10" spans="1:5" ht="220.5" customHeight="1"/>
    <row r="11" spans="1:5" ht="30">
      <c r="A11" s="395" t="s">
        <v>208</v>
      </c>
    </row>
    <row r="12" spans="1:5" ht="15.5" customHeight="1">
      <c r="A12" s="395"/>
    </row>
    <row r="13" spans="1:5" ht="26.5">
      <c r="B13" s="10" t="s">
        <v>81</v>
      </c>
      <c r="C13" s="10"/>
      <c r="D13" s="10"/>
    </row>
    <row r="14" spans="1:5" ht="28.5" customHeight="1">
      <c r="B14" s="87" t="s">
        <v>82</v>
      </c>
      <c r="C14" s="87"/>
      <c r="D14" s="87"/>
      <c r="E14" s="87"/>
    </row>
    <row r="15" spans="1:5" ht="23.25" customHeight="1">
      <c r="B15" s="87"/>
      <c r="C15" s="87"/>
      <c r="D15" s="87"/>
      <c r="E15" s="87"/>
    </row>
    <row r="16" spans="1:5" ht="20" thickBot="1">
      <c r="B16" s="11" t="s">
        <v>83</v>
      </c>
      <c r="E16" s="20"/>
    </row>
    <row r="17" spans="2:9" ht="30.5" thickBot="1">
      <c r="B17" s="2" t="s">
        <v>40</v>
      </c>
      <c r="C17" s="3" t="s">
        <v>33</v>
      </c>
      <c r="D17" s="7" t="s">
        <v>84</v>
      </c>
      <c r="E17" s="60" t="s">
        <v>85</v>
      </c>
    </row>
    <row r="18" spans="2:9" ht="30">
      <c r="B18" s="26" t="s">
        <v>68</v>
      </c>
      <c r="C18" s="27" t="s">
        <v>152</v>
      </c>
      <c r="D18" s="28" t="s">
        <v>157</v>
      </c>
      <c r="E18" s="29">
        <v>5000000</v>
      </c>
    </row>
    <row r="19" spans="2:9" ht="30">
      <c r="B19" s="26" t="s">
        <v>45</v>
      </c>
      <c r="C19" s="27" t="s">
        <v>36</v>
      </c>
      <c r="D19" s="30"/>
      <c r="E19" s="31"/>
    </row>
    <row r="20" spans="2:9" ht="30">
      <c r="B20" s="32" t="s">
        <v>45</v>
      </c>
      <c r="C20" s="33" t="s">
        <v>36</v>
      </c>
      <c r="D20" s="34"/>
      <c r="E20" s="35"/>
    </row>
    <row r="21" spans="2:9" ht="30">
      <c r="B21" s="32" t="s">
        <v>45</v>
      </c>
      <c r="C21" s="33" t="s">
        <v>36</v>
      </c>
      <c r="D21" s="34"/>
      <c r="E21" s="35"/>
    </row>
    <row r="22" spans="2:9" ht="30.5" thickBot="1">
      <c r="B22" s="32" t="s">
        <v>45</v>
      </c>
      <c r="C22" s="33" t="s">
        <v>36</v>
      </c>
      <c r="D22" s="34"/>
      <c r="E22" s="35"/>
    </row>
    <row r="23" spans="2:9" ht="15.5" thickBot="1">
      <c r="B23" s="15" t="s">
        <v>8</v>
      </c>
      <c r="C23" s="6"/>
      <c r="D23" s="16"/>
      <c r="E23" s="17">
        <f>SUBTOTAL(9,E18:E22)</f>
        <v>5000000</v>
      </c>
    </row>
    <row r="27" spans="2:9" ht="26.5">
      <c r="B27" s="10" t="s">
        <v>86</v>
      </c>
      <c r="C27" s="10"/>
      <c r="D27" s="10"/>
    </row>
    <row r="28" spans="2:9" ht="26.5" customHeight="1" thickBot="1">
      <c r="B28" s="11" t="s">
        <v>87</v>
      </c>
      <c r="I28" s="20" t="s">
        <v>17</v>
      </c>
    </row>
    <row r="29" spans="2:9" ht="30.5" thickBot="1">
      <c r="B29" s="2" t="s">
        <v>40</v>
      </c>
      <c r="C29" s="3" t="s">
        <v>88</v>
      </c>
      <c r="D29" s="3" t="s">
        <v>33</v>
      </c>
      <c r="E29" s="3" t="s">
        <v>89</v>
      </c>
      <c r="F29" s="4" t="s">
        <v>90</v>
      </c>
      <c r="G29" s="4" t="s">
        <v>91</v>
      </c>
      <c r="H29" s="4" t="s">
        <v>92</v>
      </c>
      <c r="I29" s="5" t="s">
        <v>28</v>
      </c>
    </row>
    <row r="30" spans="2:9" ht="30">
      <c r="B30" s="26" t="s">
        <v>68</v>
      </c>
      <c r="C30" s="42" t="s">
        <v>58</v>
      </c>
      <c r="D30" s="27" t="s">
        <v>152</v>
      </c>
      <c r="E30" s="42" t="s">
        <v>155</v>
      </c>
      <c r="F30" s="42">
        <v>20</v>
      </c>
      <c r="G30" s="42">
        <v>400000</v>
      </c>
      <c r="H30" s="43">
        <v>133333</v>
      </c>
      <c r="I30" s="18">
        <f>F30*MIN(G30, H30)</f>
        <v>2666660</v>
      </c>
    </row>
    <row r="31" spans="2:9" ht="30">
      <c r="B31" s="26" t="s">
        <v>68</v>
      </c>
      <c r="C31" s="42" t="s">
        <v>57</v>
      </c>
      <c r="D31" s="21" t="s">
        <v>152</v>
      </c>
      <c r="E31" s="42" t="s">
        <v>154</v>
      </c>
      <c r="F31" s="36">
        <v>5</v>
      </c>
      <c r="G31" s="36">
        <v>600000</v>
      </c>
      <c r="H31" s="8">
        <v>133333</v>
      </c>
      <c r="I31" s="12">
        <f t="shared" ref="I31:I37" si="0">F31*MIN(G31, H31)</f>
        <v>666665</v>
      </c>
    </row>
    <row r="32" spans="2:9" ht="30">
      <c r="B32" s="32" t="s">
        <v>46</v>
      </c>
      <c r="C32" s="25" t="s">
        <v>41</v>
      </c>
      <c r="D32" s="24" t="s">
        <v>36</v>
      </c>
      <c r="E32" s="25"/>
      <c r="F32" s="23"/>
      <c r="G32" s="23"/>
      <c r="H32" s="1">
        <v>133333</v>
      </c>
      <c r="I32" s="13">
        <f t="shared" si="0"/>
        <v>0</v>
      </c>
    </row>
    <row r="33" spans="2:9" ht="30">
      <c r="B33" s="32" t="s">
        <v>45</v>
      </c>
      <c r="C33" s="25" t="s">
        <v>41</v>
      </c>
      <c r="D33" s="24" t="s">
        <v>36</v>
      </c>
      <c r="E33" s="25"/>
      <c r="F33" s="23"/>
      <c r="G33" s="23"/>
      <c r="H33" s="1">
        <v>133333</v>
      </c>
      <c r="I33" s="13">
        <f t="shared" si="0"/>
        <v>0</v>
      </c>
    </row>
    <row r="34" spans="2:9" ht="30">
      <c r="B34" s="32" t="s">
        <v>45</v>
      </c>
      <c r="C34" s="25" t="s">
        <v>41</v>
      </c>
      <c r="D34" s="24" t="s">
        <v>36</v>
      </c>
      <c r="E34" s="25"/>
      <c r="F34" s="23"/>
      <c r="G34" s="23"/>
      <c r="H34" s="1">
        <v>133333</v>
      </c>
      <c r="I34" s="13">
        <f t="shared" si="0"/>
        <v>0</v>
      </c>
    </row>
    <row r="35" spans="2:9" ht="30">
      <c r="B35" s="32" t="s">
        <v>45</v>
      </c>
      <c r="C35" s="25" t="s">
        <v>41</v>
      </c>
      <c r="D35" s="37" t="s">
        <v>35</v>
      </c>
      <c r="E35" s="25"/>
      <c r="F35" s="23"/>
      <c r="G35" s="23"/>
      <c r="H35" s="1">
        <v>133333</v>
      </c>
      <c r="I35" s="13">
        <f t="shared" si="0"/>
        <v>0</v>
      </c>
    </row>
    <row r="36" spans="2:9" ht="30">
      <c r="B36" s="32" t="s">
        <v>93</v>
      </c>
      <c r="C36" s="25" t="s">
        <v>41</v>
      </c>
      <c r="D36" s="37" t="s">
        <v>35</v>
      </c>
      <c r="E36" s="25"/>
      <c r="F36" s="23"/>
      <c r="G36" s="23"/>
      <c r="H36" s="1">
        <v>133333</v>
      </c>
      <c r="I36" s="13">
        <f t="shared" si="0"/>
        <v>0</v>
      </c>
    </row>
    <row r="37" spans="2:9" ht="30.5" thickBot="1">
      <c r="B37" s="38" t="s">
        <v>45</v>
      </c>
      <c r="C37" s="39" t="s">
        <v>41</v>
      </c>
      <c r="D37" s="40" t="s">
        <v>35</v>
      </c>
      <c r="E37" s="39"/>
      <c r="F37" s="41"/>
      <c r="G37" s="41"/>
      <c r="H37" s="9">
        <v>133333</v>
      </c>
      <c r="I37" s="14">
        <f t="shared" si="0"/>
        <v>0</v>
      </c>
    </row>
    <row r="38" spans="2:9" ht="15.5" thickBot="1">
      <c r="B38" s="15" t="s">
        <v>8</v>
      </c>
      <c r="C38" s="6"/>
      <c r="D38" s="6"/>
      <c r="E38" s="6"/>
      <c r="F38" s="6"/>
      <c r="G38" s="6">
        <v>1000000</v>
      </c>
      <c r="H38" s="6"/>
      <c r="I38" s="17">
        <f>SUBTOTAL(9,I30:I37)</f>
        <v>3333325</v>
      </c>
    </row>
  </sheetData>
  <mergeCells count="1">
    <mergeCell ref="B14:E15"/>
  </mergeCells>
  <phoneticPr fontId="2"/>
  <dataValidations count="2">
    <dataValidation type="whole" operator="greaterThanOrEqual" allowBlank="1" showInputMessage="1" showErrorMessage="1" sqref="G30:G37" xr:uid="{7D08BB8F-A0DF-4A2B-95A2-8AB0E46C58AE}">
      <formula1>1</formula1>
    </dataValidation>
    <dataValidation type="whole" allowBlank="1" showInputMessage="1" showErrorMessage="1" sqref="F30:F37" xr:uid="{41CE2414-75EE-4720-8C58-3CBC4E6F4373}">
      <formula1>1</formula1>
      <formula2>1000</formula2>
    </dataValidation>
  </dataValidations>
  <pageMargins left="0.7" right="0.7" top="0.75" bottom="0.75" header="0.3" footer="0.3"/>
  <pageSetup paperSize="9" scale="56" fitToWidth="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88542EF-DE60-407F-B87C-3480D599CEE6}">
          <x14:formula1>
            <xm:f>さわらないでください。!$I$3:$I$15</xm:f>
          </x14:formula1>
          <xm:sqref>B18:B22 B30:B37</xm:sqref>
        </x14:dataValidation>
        <x14:dataValidation type="list" allowBlank="1" showInputMessage="1" showErrorMessage="1" xr:uid="{BC8230D0-69B9-4B50-A1EB-17A55B947282}">
          <x14:formula1>
            <xm:f>さわらないでください。!$H$3:$H$4</xm:f>
          </x14:formula1>
          <xm:sqref>D30:D34 C18:C22</xm:sqref>
        </x14:dataValidation>
        <x14:dataValidation type="list" allowBlank="1" showInputMessage="1" showErrorMessage="1" xr:uid="{14B1FE51-5218-4AC4-B6C8-6553BF1C6222}">
          <x14:formula1>
            <xm:f>さわらないでください。!$B$3:$B$6</xm:f>
          </x14:formula1>
          <xm:sqref>C30:C37 D35:D37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3E2F4-993C-4C9F-9C3A-16DC95E40C48}">
  <sheetPr>
    <tabColor theme="2" tint="-0.499984740745262"/>
  </sheetPr>
  <dimension ref="B3:K56"/>
  <sheetViews>
    <sheetView zoomScale="85" zoomScaleNormal="85" workbookViewId="0">
      <selection activeCell="F4" sqref="F4"/>
    </sheetView>
  </sheetViews>
  <sheetFormatPr defaultColWidth="8.75" defaultRowHeight="15"/>
  <cols>
    <col min="1" max="1" width="8.75" style="19"/>
    <col min="2" max="2" width="22.33203125" style="19" customWidth="1"/>
    <col min="3" max="3" width="35.75" style="19" customWidth="1"/>
    <col min="4" max="4" width="43.58203125" style="19" bestFit="1" customWidth="1"/>
    <col min="5" max="5" width="28.75" style="19" customWidth="1"/>
    <col min="6" max="6" width="64.83203125" style="19" bestFit="1" customWidth="1"/>
    <col min="7" max="7" width="37.33203125" style="19" customWidth="1"/>
    <col min="8" max="8" width="8.75" style="19"/>
    <col min="9" max="9" width="23.58203125" style="19" customWidth="1"/>
    <col min="10" max="10" width="35.08203125" style="19" customWidth="1"/>
    <col min="11" max="16384" width="8.75" style="19"/>
  </cols>
  <sheetData>
    <row r="3" spans="2:11">
      <c r="B3" s="19" t="s">
        <v>42</v>
      </c>
      <c r="C3" s="19" t="s">
        <v>79</v>
      </c>
      <c r="D3" s="19" t="s">
        <v>47</v>
      </c>
      <c r="E3" s="19" t="s">
        <v>44</v>
      </c>
      <c r="F3" s="57" t="s">
        <v>76</v>
      </c>
      <c r="G3" s="19" t="s">
        <v>43</v>
      </c>
      <c r="H3" s="19" t="s">
        <v>36</v>
      </c>
      <c r="I3" s="19" t="s">
        <v>46</v>
      </c>
      <c r="J3" s="19" t="s">
        <v>51</v>
      </c>
      <c r="K3" s="19" t="s">
        <v>43</v>
      </c>
    </row>
    <row r="4" spans="2:11">
      <c r="B4" s="19" t="s">
        <v>25</v>
      </c>
      <c r="C4" s="19" t="s">
        <v>94</v>
      </c>
      <c r="D4" s="19" t="s">
        <v>13</v>
      </c>
      <c r="E4" s="19" t="s">
        <v>21</v>
      </c>
      <c r="F4" s="19" t="s">
        <v>95</v>
      </c>
      <c r="G4" s="19" t="s">
        <v>30</v>
      </c>
      <c r="H4" s="19" t="s">
        <v>34</v>
      </c>
      <c r="I4" s="19" t="s">
        <v>18</v>
      </c>
      <c r="J4" s="19" t="s">
        <v>52</v>
      </c>
      <c r="K4" s="45" t="s">
        <v>96</v>
      </c>
    </row>
    <row r="5" spans="2:11">
      <c r="B5" s="19" t="s">
        <v>26</v>
      </c>
      <c r="C5" s="19" t="s">
        <v>18</v>
      </c>
      <c r="D5" s="19" t="s">
        <v>12</v>
      </c>
      <c r="E5" s="19" t="s">
        <v>22</v>
      </c>
      <c r="G5" s="19" t="s">
        <v>31</v>
      </c>
      <c r="I5" s="19" t="s">
        <v>19</v>
      </c>
      <c r="J5" s="19" t="s">
        <v>53</v>
      </c>
      <c r="K5" s="45" t="s">
        <v>97</v>
      </c>
    </row>
    <row r="6" spans="2:11">
      <c r="B6" s="19" t="s">
        <v>27</v>
      </c>
      <c r="C6" s="19" t="s">
        <v>19</v>
      </c>
      <c r="E6" s="19" t="s">
        <v>23</v>
      </c>
      <c r="I6" s="19" t="s">
        <v>20</v>
      </c>
      <c r="J6" s="19" t="s">
        <v>54</v>
      </c>
      <c r="K6" s="45" t="s">
        <v>98</v>
      </c>
    </row>
    <row r="7" spans="2:11">
      <c r="C7" s="19" t="s">
        <v>20</v>
      </c>
      <c r="E7" s="19" t="s">
        <v>24</v>
      </c>
      <c r="I7" s="19" t="s">
        <v>14</v>
      </c>
      <c r="K7" s="45" t="s">
        <v>99</v>
      </c>
    </row>
    <row r="8" spans="2:11">
      <c r="C8" s="19" t="s">
        <v>14</v>
      </c>
      <c r="I8" s="19" t="s">
        <v>68</v>
      </c>
      <c r="K8" s="45" t="s">
        <v>100</v>
      </c>
    </row>
    <row r="9" spans="2:11">
      <c r="C9" s="19" t="s">
        <v>101</v>
      </c>
      <c r="I9" s="19" t="s">
        <v>102</v>
      </c>
      <c r="K9" s="45" t="s">
        <v>103</v>
      </c>
    </row>
    <row r="10" spans="2:11">
      <c r="C10" s="19" t="s">
        <v>102</v>
      </c>
      <c r="I10" s="19" t="s">
        <v>1</v>
      </c>
      <c r="K10" s="45" t="s">
        <v>104</v>
      </c>
    </row>
    <row r="11" spans="2:11">
      <c r="C11" s="19" t="s">
        <v>9</v>
      </c>
      <c r="I11" s="19" t="s">
        <v>9</v>
      </c>
      <c r="K11" s="45" t="s">
        <v>105</v>
      </c>
    </row>
    <row r="12" spans="2:11">
      <c r="C12" s="19" t="s">
        <v>10</v>
      </c>
      <c r="I12" s="19" t="s">
        <v>10</v>
      </c>
      <c r="K12" s="45" t="s">
        <v>106</v>
      </c>
    </row>
    <row r="13" spans="2:11">
      <c r="C13" s="19" t="s">
        <v>11</v>
      </c>
      <c r="I13" s="19" t="s">
        <v>11</v>
      </c>
      <c r="K13" s="45" t="s">
        <v>107</v>
      </c>
    </row>
    <row r="14" spans="2:11">
      <c r="I14" s="19" t="s">
        <v>0</v>
      </c>
      <c r="K14" s="45" t="s">
        <v>108</v>
      </c>
    </row>
    <row r="15" spans="2:11">
      <c r="I15" s="19" t="s">
        <v>109</v>
      </c>
      <c r="K15" s="45" t="s">
        <v>110</v>
      </c>
    </row>
    <row r="16" spans="2:11">
      <c r="K16" s="45" t="s">
        <v>111</v>
      </c>
    </row>
    <row r="17" spans="11:11">
      <c r="K17" s="45" t="s">
        <v>112</v>
      </c>
    </row>
    <row r="18" spans="11:11">
      <c r="K18" s="45" t="s">
        <v>113</v>
      </c>
    </row>
    <row r="19" spans="11:11">
      <c r="K19" s="45" t="s">
        <v>114</v>
      </c>
    </row>
    <row r="20" spans="11:11">
      <c r="K20" s="45" t="s">
        <v>115</v>
      </c>
    </row>
    <row r="21" spans="11:11">
      <c r="K21" s="45" t="s">
        <v>116</v>
      </c>
    </row>
    <row r="22" spans="11:11">
      <c r="K22" s="45" t="s">
        <v>117</v>
      </c>
    </row>
    <row r="23" spans="11:11">
      <c r="K23" s="45" t="s">
        <v>118</v>
      </c>
    </row>
    <row r="24" spans="11:11">
      <c r="K24" s="45" t="s">
        <v>119</v>
      </c>
    </row>
    <row r="25" spans="11:11">
      <c r="K25" s="45" t="s">
        <v>120</v>
      </c>
    </row>
    <row r="26" spans="11:11">
      <c r="K26" s="45" t="s">
        <v>121</v>
      </c>
    </row>
    <row r="27" spans="11:11">
      <c r="K27" s="45" t="s">
        <v>122</v>
      </c>
    </row>
    <row r="28" spans="11:11">
      <c r="K28" s="45" t="s">
        <v>123</v>
      </c>
    </row>
    <row r="29" spans="11:11">
      <c r="K29" s="45" t="s">
        <v>124</v>
      </c>
    </row>
    <row r="30" spans="11:11">
      <c r="K30" s="45" t="s">
        <v>125</v>
      </c>
    </row>
    <row r="31" spans="11:11">
      <c r="K31" s="45" t="s">
        <v>126</v>
      </c>
    </row>
    <row r="32" spans="11:11">
      <c r="K32" s="45" t="s">
        <v>127</v>
      </c>
    </row>
    <row r="33" spans="11:11">
      <c r="K33" s="45" t="s">
        <v>128</v>
      </c>
    </row>
    <row r="34" spans="11:11">
      <c r="K34" s="45" t="s">
        <v>129</v>
      </c>
    </row>
    <row r="35" spans="11:11">
      <c r="K35" s="45" t="s">
        <v>130</v>
      </c>
    </row>
    <row r="36" spans="11:11">
      <c r="K36" s="45" t="s">
        <v>131</v>
      </c>
    </row>
    <row r="37" spans="11:11">
      <c r="K37" s="45" t="s">
        <v>132</v>
      </c>
    </row>
    <row r="38" spans="11:11">
      <c r="K38" s="45" t="s">
        <v>133</v>
      </c>
    </row>
    <row r="39" spans="11:11">
      <c r="K39" s="45" t="s">
        <v>134</v>
      </c>
    </row>
    <row r="40" spans="11:11">
      <c r="K40" s="45" t="s">
        <v>135</v>
      </c>
    </row>
    <row r="41" spans="11:11">
      <c r="K41" s="45" t="s">
        <v>136</v>
      </c>
    </row>
    <row r="42" spans="11:11">
      <c r="K42" s="45" t="s">
        <v>137</v>
      </c>
    </row>
    <row r="43" spans="11:11">
      <c r="K43" s="45" t="s">
        <v>138</v>
      </c>
    </row>
    <row r="44" spans="11:11">
      <c r="K44" s="45" t="s">
        <v>139</v>
      </c>
    </row>
    <row r="45" spans="11:11">
      <c r="K45" s="45" t="s">
        <v>140</v>
      </c>
    </row>
    <row r="46" spans="11:11">
      <c r="K46" s="45" t="s">
        <v>141</v>
      </c>
    </row>
    <row r="47" spans="11:11">
      <c r="K47" s="45" t="s">
        <v>142</v>
      </c>
    </row>
    <row r="48" spans="11:11">
      <c r="K48" s="45" t="s">
        <v>143</v>
      </c>
    </row>
    <row r="49" spans="11:11">
      <c r="K49" s="45" t="s">
        <v>144</v>
      </c>
    </row>
    <row r="50" spans="11:11">
      <c r="K50" s="45" t="s">
        <v>145</v>
      </c>
    </row>
    <row r="51" spans="11:11">
      <c r="K51" s="45" t="s">
        <v>146</v>
      </c>
    </row>
    <row r="52" spans="11:11">
      <c r="K52" s="45" t="s">
        <v>147</v>
      </c>
    </row>
    <row r="53" spans="11:11">
      <c r="K53" s="45" t="s">
        <v>148</v>
      </c>
    </row>
    <row r="54" spans="11:11">
      <c r="K54" s="45" t="s">
        <v>149</v>
      </c>
    </row>
    <row r="55" spans="11:11">
      <c r="K55" s="45" t="s">
        <v>150</v>
      </c>
    </row>
    <row r="56" spans="11:11">
      <c r="K56" s="45" t="s">
        <v>151</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95801-B460-4F9D-8366-38A102FE61A6}">
  <sheetPr>
    <tabColor theme="8" tint="0.79998168889431442"/>
    <pageSetUpPr fitToPage="1"/>
  </sheetPr>
  <dimension ref="A1:N88"/>
  <sheetViews>
    <sheetView showGridLines="0" view="pageBreakPreview" zoomScale="55" zoomScaleNormal="70" zoomScaleSheetLayoutView="55" workbookViewId="0"/>
  </sheetViews>
  <sheetFormatPr defaultColWidth="8.6640625" defaultRowHeight="15"/>
  <cols>
    <col min="1" max="1" width="6.75" style="110" customWidth="1"/>
    <col min="2" max="2" width="2.5" style="110" customWidth="1"/>
    <col min="3" max="3" width="70.83203125" style="110" customWidth="1"/>
    <col min="4" max="4" width="13.83203125" style="110" customWidth="1"/>
    <col min="5" max="5" width="34.75" style="110" customWidth="1"/>
    <col min="6" max="6" width="19.58203125" style="110" customWidth="1"/>
    <col min="7" max="7" width="26.25" style="110" customWidth="1"/>
    <col min="8" max="8" width="34.25" style="110" customWidth="1"/>
    <col min="9" max="9" width="28.75" style="110" customWidth="1"/>
    <col min="10" max="12" width="16.58203125" style="110" customWidth="1"/>
    <col min="13" max="13" width="2.6640625" style="110" customWidth="1"/>
    <col min="14" max="16384" width="8.6640625" style="110"/>
  </cols>
  <sheetData>
    <row r="1" spans="1:12" ht="181.5" customHeight="1"/>
    <row r="2" spans="1:12" ht="44.5" customHeight="1">
      <c r="A2" s="109" t="s">
        <v>178</v>
      </c>
    </row>
    <row r="3" spans="1:12" ht="7.15" customHeight="1" thickBot="1"/>
    <row r="4" spans="1:12" ht="24" customHeight="1">
      <c r="B4" s="111" t="s">
        <v>29</v>
      </c>
      <c r="C4" s="112"/>
      <c r="D4" s="112"/>
      <c r="E4" s="112"/>
      <c r="F4" s="112"/>
      <c r="G4" s="112"/>
      <c r="H4" s="112"/>
      <c r="I4" s="112"/>
      <c r="J4" s="112"/>
      <c r="K4" s="112"/>
      <c r="L4" s="113"/>
    </row>
    <row r="5" spans="1:12" ht="4.9000000000000004" customHeight="1">
      <c r="B5" s="114"/>
      <c r="C5" s="115"/>
      <c r="D5" s="115"/>
      <c r="E5" s="115"/>
      <c r="F5" s="115"/>
      <c r="G5" s="115"/>
      <c r="H5" s="115"/>
      <c r="I5" s="115"/>
      <c r="J5" s="115"/>
      <c r="K5" s="115"/>
      <c r="L5" s="116"/>
    </row>
    <row r="6" spans="1:12" ht="22.5" thickBot="1">
      <c r="B6" s="117" t="s">
        <v>179</v>
      </c>
      <c r="C6" s="118"/>
      <c r="D6" s="118"/>
      <c r="E6" s="115"/>
      <c r="F6" s="115"/>
      <c r="G6" s="115"/>
      <c r="H6" s="115"/>
      <c r="I6" s="115"/>
      <c r="J6" s="115"/>
      <c r="K6" s="115"/>
      <c r="L6" s="116"/>
    </row>
    <row r="7" spans="1:12" ht="23" thickTop="1" thickBot="1">
      <c r="B7" s="119" t="s">
        <v>56</v>
      </c>
      <c r="C7" s="120"/>
      <c r="D7" s="121"/>
      <c r="E7" s="122" t="str" cm="1">
        <f t="array" ref="E7">_xlfn.IFS(B7="（プルダウンから選択）","",B7="はい","※②を入力してください",B7="いいえ","※②は入力不要です。③以降を回答してください")</f>
        <v>※②は入力不要です。③以降を回答してください</v>
      </c>
      <c r="F7" s="115"/>
      <c r="G7" s="115"/>
      <c r="H7" s="115"/>
      <c r="I7" s="115"/>
      <c r="J7" s="115"/>
      <c r="K7" s="115"/>
      <c r="L7" s="116"/>
    </row>
    <row r="8" spans="1:12" ht="5.5" customHeight="1" thickTop="1">
      <c r="B8" s="123"/>
      <c r="C8" s="115"/>
      <c r="D8" s="115"/>
      <c r="E8" s="115"/>
      <c r="F8" s="115"/>
      <c r="G8" s="115"/>
      <c r="H8" s="115"/>
      <c r="I8" s="115"/>
      <c r="J8" s="115"/>
      <c r="K8" s="115"/>
      <c r="L8" s="116"/>
    </row>
    <row r="9" spans="1:12" ht="22.5" thickBot="1">
      <c r="B9" s="117" t="s">
        <v>180</v>
      </c>
      <c r="C9" s="124"/>
      <c r="D9" s="124"/>
      <c r="E9" s="115"/>
      <c r="F9" s="115"/>
      <c r="G9" s="115"/>
      <c r="H9" s="115"/>
      <c r="I9" s="115"/>
      <c r="J9" s="115"/>
      <c r="K9" s="115"/>
      <c r="L9" s="116"/>
    </row>
    <row r="10" spans="1:12" ht="23" thickTop="1" thickBot="1">
      <c r="B10" s="119" t="s">
        <v>43</v>
      </c>
      <c r="C10" s="120"/>
      <c r="D10" s="121"/>
      <c r="E10" s="115"/>
      <c r="F10" s="115"/>
      <c r="G10" s="115"/>
      <c r="H10" s="115"/>
      <c r="I10" s="115"/>
      <c r="J10" s="115"/>
      <c r="K10" s="115"/>
      <c r="L10" s="116"/>
    </row>
    <row r="11" spans="1:12" ht="8.15" customHeight="1" thickTop="1">
      <c r="B11" s="123"/>
      <c r="C11" s="115"/>
      <c r="D11" s="115"/>
      <c r="E11" s="115"/>
      <c r="F11" s="115"/>
      <c r="G11" s="115"/>
      <c r="H11" s="115"/>
      <c r="I11" s="115"/>
      <c r="J11" s="115"/>
      <c r="K11" s="115"/>
      <c r="L11" s="116"/>
    </row>
    <row r="12" spans="1:12" ht="39.65" customHeight="1">
      <c r="B12" s="125" t="s">
        <v>181</v>
      </c>
      <c r="C12" s="126"/>
      <c r="D12" s="115"/>
      <c r="E12" s="115"/>
      <c r="F12" s="115"/>
      <c r="G12" s="115"/>
      <c r="H12" s="115"/>
      <c r="I12" s="115"/>
      <c r="J12" s="115"/>
      <c r="K12" s="115"/>
      <c r="L12" s="116"/>
    </row>
    <row r="13" spans="1:12" ht="51" customHeight="1">
      <c r="B13" s="127" t="str">
        <f>IF(B7="（プルダウンから選択）", "", IF(B7="いいえ", "『（１）介護テクノロジーの導入支援』の表に入力してください。", IF(AND(B7="はい", B10="いいえ"), "『（１）介護テクノロジーの導入支援』の表に入力してください。", IF(AND(B7="はい", B10="はい"), "『（２）介護テクノロジーのパッケージ型導入支援』の表に入力してください。（ただし、介護ソフトと連動しないテクノロジーについては『（１）介護テクノロジーの導入支援』の表に入力してください。）", "（注意）②に答えていませんので、回答してください。"))))</f>
        <v>『（１）介護テクノロジーの導入支援』の表に入力してください。</v>
      </c>
      <c r="C13" s="126"/>
      <c r="D13" s="115"/>
      <c r="E13" s="115"/>
      <c r="F13" s="115"/>
      <c r="G13" s="115"/>
      <c r="H13" s="115"/>
      <c r="I13" s="115"/>
      <c r="J13" s="115"/>
      <c r="K13" s="115"/>
      <c r="L13" s="116"/>
    </row>
    <row r="14" spans="1:12" ht="25.15" customHeight="1">
      <c r="B14" s="128" t="s">
        <v>182</v>
      </c>
      <c r="C14" s="126"/>
      <c r="D14" s="115"/>
      <c r="E14" s="115"/>
      <c r="F14" s="115"/>
      <c r="G14" s="115"/>
      <c r="H14" s="115"/>
      <c r="I14" s="115"/>
      <c r="J14" s="115"/>
      <c r="K14" s="115"/>
      <c r="L14" s="116"/>
    </row>
    <row r="15" spans="1:12" ht="25.15" customHeight="1">
      <c r="B15" s="128" t="s">
        <v>183</v>
      </c>
      <c r="C15" s="126"/>
      <c r="D15" s="115"/>
      <c r="E15" s="115"/>
      <c r="F15" s="115"/>
      <c r="G15" s="115"/>
      <c r="H15" s="115"/>
      <c r="I15" s="115"/>
      <c r="J15" s="115"/>
      <c r="K15" s="115"/>
      <c r="L15" s="116"/>
    </row>
    <row r="16" spans="1:12" ht="25.15" customHeight="1">
      <c r="B16" s="128"/>
      <c r="C16" s="126"/>
      <c r="D16" s="115"/>
      <c r="E16" s="115"/>
      <c r="F16" s="115"/>
      <c r="G16" s="115"/>
      <c r="H16" s="115"/>
      <c r="I16" s="115"/>
      <c r="J16" s="115"/>
      <c r="K16" s="115"/>
      <c r="L16" s="116"/>
    </row>
    <row r="17" spans="1:12" ht="22.5" thickBot="1">
      <c r="B17" s="117" t="s">
        <v>184</v>
      </c>
      <c r="C17" s="124"/>
      <c r="D17" s="124"/>
      <c r="E17" s="115"/>
      <c r="F17" s="115"/>
      <c r="G17" s="115"/>
      <c r="H17" s="115"/>
      <c r="I17" s="115"/>
      <c r="J17" s="115"/>
      <c r="K17" s="115"/>
      <c r="L17" s="116"/>
    </row>
    <row r="18" spans="1:12" ht="19.5" customHeight="1" thickTop="1" thickBot="1">
      <c r="B18" s="119" t="s">
        <v>185</v>
      </c>
      <c r="C18" s="120"/>
      <c r="D18" s="115"/>
      <c r="E18" s="122" t="str" cm="1">
        <f t="array" ref="E18">_xlfn.IFS(B18="施設・居住系サービス","※④及び⑤に入力し、補助限度台数を確認してください。",B18="在宅系サービス","※④及び⑤に入力し、補助限度台数を確認してください。",B18="（プルダウンから選択）","")</f>
        <v>※④及び⑤に入力し、補助限度台数を確認してください。</v>
      </c>
      <c r="F18" s="115"/>
      <c r="G18" s="115"/>
      <c r="H18" s="115"/>
      <c r="I18" s="115"/>
      <c r="J18" s="115"/>
      <c r="K18" s="115"/>
      <c r="L18" s="116"/>
    </row>
    <row r="19" spans="1:12" ht="9.65" customHeight="1" thickTop="1">
      <c r="B19" s="123"/>
      <c r="C19" s="115"/>
      <c r="D19" s="115"/>
      <c r="E19" s="115"/>
      <c r="F19" s="115"/>
      <c r="G19" s="115"/>
      <c r="H19" s="115"/>
      <c r="I19" s="115"/>
      <c r="J19" s="115"/>
      <c r="K19" s="115"/>
      <c r="L19" s="116"/>
    </row>
    <row r="20" spans="1:12" ht="22.5" thickBot="1">
      <c r="B20" s="117" t="s">
        <v>186</v>
      </c>
      <c r="C20" s="124"/>
      <c r="D20" s="124"/>
      <c r="E20" s="115"/>
      <c r="F20" s="115"/>
      <c r="G20" s="115"/>
      <c r="H20" s="115"/>
      <c r="I20" s="115"/>
      <c r="J20" s="115"/>
      <c r="K20" s="115"/>
      <c r="L20" s="116"/>
    </row>
    <row r="21" spans="1:12" ht="19.5" customHeight="1" thickTop="1" thickBot="1">
      <c r="B21" s="119" t="s">
        <v>204</v>
      </c>
      <c r="C21" s="120"/>
      <c r="D21" s="115"/>
      <c r="E21" s="115"/>
      <c r="F21" s="115"/>
      <c r="G21" s="115"/>
      <c r="H21" s="115"/>
      <c r="I21" s="115"/>
      <c r="J21" s="115"/>
      <c r="K21" s="115"/>
      <c r="L21" s="116"/>
    </row>
    <row r="22" spans="1:12" ht="9.65" customHeight="1" thickTop="1">
      <c r="B22" s="123"/>
      <c r="C22" s="115"/>
      <c r="D22" s="115"/>
      <c r="E22" s="115"/>
      <c r="F22" s="115"/>
      <c r="G22" s="115"/>
      <c r="H22" s="115"/>
      <c r="I22" s="115"/>
      <c r="J22" s="115"/>
      <c r="K22" s="115"/>
      <c r="L22" s="116"/>
    </row>
    <row r="23" spans="1:12" ht="9.65" customHeight="1">
      <c r="B23" s="123"/>
      <c r="C23" s="115"/>
      <c r="D23" s="115"/>
      <c r="E23" s="115"/>
      <c r="F23" s="115"/>
      <c r="G23" s="115"/>
      <c r="H23" s="115"/>
      <c r="I23" s="115"/>
      <c r="J23" s="115"/>
      <c r="K23" s="115"/>
      <c r="L23" s="116"/>
    </row>
    <row r="24" spans="1:12" ht="22">
      <c r="B24" s="117" t="s">
        <v>187</v>
      </c>
      <c r="C24" s="124"/>
      <c r="D24" s="124"/>
      <c r="E24" s="115"/>
      <c r="F24" s="115"/>
      <c r="G24" s="115"/>
      <c r="H24" s="115"/>
      <c r="I24" s="115"/>
      <c r="J24" s="115"/>
      <c r="K24" s="115"/>
      <c r="L24" s="116"/>
    </row>
    <row r="25" spans="1:12" ht="22.5" thickBot="1">
      <c r="B25" s="129"/>
      <c r="C25" s="124" t="s">
        <v>188</v>
      </c>
      <c r="D25" s="124"/>
      <c r="E25" s="115"/>
      <c r="F25" s="115"/>
      <c r="G25" s="115"/>
      <c r="H25" s="115"/>
      <c r="I25" s="115"/>
      <c r="J25" s="115"/>
      <c r="K25" s="115"/>
      <c r="L25" s="116"/>
    </row>
    <row r="26" spans="1:12" ht="54" customHeight="1" thickTop="1" thickBot="1">
      <c r="B26" s="130">
        <v>100</v>
      </c>
      <c r="C26" s="131"/>
      <c r="D26" s="124" t="s">
        <v>189</v>
      </c>
      <c r="E26" s="132" t="s">
        <v>190</v>
      </c>
      <c r="F26" s="133" cm="1">
        <f t="array" ref="F26">ROUNDUP(_xlfn.IFS(AND(B18="（プルダウンから選択）",B21="（プルダウンから選択）"),"",AND(B18="施設・居住系サービス",B21="（プルダウンから選択）"),"",AND(B18="施設・居住系サービス",B21="レベル３事業者である"),B26/5,AND(B18="施設・居住系サービス",B21="レベル３事業者ではない"),B26/10,AND(B18="在宅系サービス",B21="レベル３事業者である"),B26/10,AND(B18="在宅系サービス",B21="レベル３事業者ではない"),B26/20),0)</f>
        <v>20</v>
      </c>
      <c r="G26" s="134" t="s">
        <v>191</v>
      </c>
      <c r="H26" s="135"/>
      <c r="I26" s="135"/>
      <c r="J26" s="135"/>
      <c r="K26" s="135"/>
      <c r="L26" s="136"/>
    </row>
    <row r="27" spans="1:12" ht="14.15" customHeight="1" thickTop="1" thickBot="1">
      <c r="B27" s="137"/>
      <c r="C27" s="138"/>
      <c r="D27" s="139"/>
      <c r="E27" s="140"/>
      <c r="F27" s="141"/>
      <c r="G27" s="142"/>
      <c r="H27" s="142"/>
      <c r="I27" s="142"/>
      <c r="J27" s="142"/>
      <c r="K27" s="142"/>
      <c r="L27" s="143"/>
    </row>
    <row r="28" spans="1:12" ht="33" customHeight="1" thickBot="1"/>
    <row r="29" spans="1:12" ht="18.75" customHeight="1" thickTop="1">
      <c r="A29" s="144" t="s">
        <v>66</v>
      </c>
      <c r="B29" s="145"/>
      <c r="C29" s="146" t="s">
        <v>205</v>
      </c>
      <c r="D29" s="145" t="s">
        <v>67</v>
      </c>
      <c r="E29" s="147" t="s">
        <v>206</v>
      </c>
    </row>
    <row r="30" spans="1:12" ht="12" customHeight="1">
      <c r="A30" s="148"/>
      <c r="B30" s="149"/>
      <c r="C30" s="150"/>
      <c r="D30" s="149"/>
      <c r="E30" s="151"/>
    </row>
    <row r="31" spans="1:12" ht="11.25" customHeight="1" thickBot="1">
      <c r="A31" s="152"/>
      <c r="B31" s="153"/>
      <c r="C31" s="154"/>
      <c r="D31" s="153"/>
      <c r="E31" s="155"/>
    </row>
    <row r="32" spans="1:12" ht="12" customHeight="1"/>
    <row r="33" spans="2:12" ht="27" thickBot="1">
      <c r="B33" s="156" t="s">
        <v>192</v>
      </c>
    </row>
    <row r="34" spans="2:12" ht="44.5" customHeight="1" thickBot="1">
      <c r="H34" s="157" t="s">
        <v>37</v>
      </c>
      <c r="I34" s="158"/>
      <c r="L34" s="159" t="s">
        <v>17</v>
      </c>
    </row>
    <row r="35" spans="2:12" ht="39.75" customHeight="1" thickBot="1">
      <c r="B35" s="160" t="s">
        <v>39</v>
      </c>
      <c r="C35" s="161"/>
      <c r="D35" s="162" t="s">
        <v>33</v>
      </c>
      <c r="E35" s="163" t="s">
        <v>193</v>
      </c>
      <c r="F35" s="164" t="s">
        <v>32</v>
      </c>
      <c r="G35" s="165" t="s">
        <v>73</v>
      </c>
      <c r="H35" s="166" t="s">
        <v>74</v>
      </c>
      <c r="I35" s="167" t="s">
        <v>75</v>
      </c>
      <c r="J35" s="168" t="s">
        <v>38</v>
      </c>
      <c r="K35" s="164" t="s">
        <v>64</v>
      </c>
      <c r="L35" s="169" t="s">
        <v>15</v>
      </c>
    </row>
    <row r="36" spans="2:12" ht="22" customHeight="1" thickBot="1">
      <c r="B36" s="170" t="s">
        <v>194</v>
      </c>
      <c r="C36" s="171"/>
      <c r="D36" s="172"/>
      <c r="E36" s="172"/>
      <c r="F36" s="172"/>
      <c r="G36" s="172"/>
      <c r="H36" s="172"/>
      <c r="I36" s="172"/>
      <c r="J36" s="173"/>
      <c r="K36" s="173"/>
      <c r="L36" s="174"/>
    </row>
    <row r="37" spans="2:12" ht="22" customHeight="1" thickTop="1">
      <c r="B37" s="175"/>
      <c r="C37" s="176" t="s">
        <v>18</v>
      </c>
      <c r="D37" s="177" t="s">
        <v>152</v>
      </c>
      <c r="E37" s="178" t="s">
        <v>153</v>
      </c>
      <c r="F37" s="179">
        <v>1</v>
      </c>
      <c r="G37" s="180">
        <v>600000</v>
      </c>
      <c r="H37" s="180"/>
      <c r="I37" s="181"/>
      <c r="J37" s="182">
        <f>ROUNDDOWN(SUM(G37:I37)/4*3,-3)</f>
        <v>450000</v>
      </c>
      <c r="K37" s="183">
        <f>F37*1000000</f>
        <v>1000000</v>
      </c>
      <c r="L37" s="184">
        <f>MIN(J37:K37)</f>
        <v>450000</v>
      </c>
    </row>
    <row r="38" spans="2:12" ht="22" customHeight="1">
      <c r="B38" s="185"/>
      <c r="C38" s="186" t="s">
        <v>19</v>
      </c>
      <c r="D38" s="187" t="s">
        <v>36</v>
      </c>
      <c r="E38" s="188"/>
      <c r="F38" s="189"/>
      <c r="G38" s="190"/>
      <c r="H38" s="190"/>
      <c r="I38" s="191"/>
      <c r="J38" s="192">
        <f t="shared" ref="J38:J49" si="0">ROUNDDOWN(SUM(G38:I38)/4*3,-3)</f>
        <v>0</v>
      </c>
      <c r="K38" s="193">
        <f>F38*300000</f>
        <v>0</v>
      </c>
      <c r="L38" s="194">
        <f t="shared" ref="L38:L49" si="1">MIN(J38:K38)</f>
        <v>0</v>
      </c>
    </row>
    <row r="39" spans="2:12" ht="22" customHeight="1">
      <c r="B39" s="185"/>
      <c r="C39" s="186" t="s">
        <v>20</v>
      </c>
      <c r="D39" s="195" t="s">
        <v>36</v>
      </c>
      <c r="E39" s="188"/>
      <c r="F39" s="189"/>
      <c r="G39" s="190"/>
      <c r="H39" s="190"/>
      <c r="I39" s="191"/>
      <c r="J39" s="192">
        <f t="shared" si="0"/>
        <v>0</v>
      </c>
      <c r="K39" s="196">
        <f>F39*300000</f>
        <v>0</v>
      </c>
      <c r="L39" s="194">
        <f t="shared" si="1"/>
        <v>0</v>
      </c>
    </row>
    <row r="40" spans="2:12" ht="22" customHeight="1">
      <c r="B40" s="185"/>
      <c r="C40" s="186" t="s">
        <v>14</v>
      </c>
      <c r="D40" s="195" t="s">
        <v>36</v>
      </c>
      <c r="E40" s="188"/>
      <c r="F40" s="189"/>
      <c r="G40" s="190"/>
      <c r="H40" s="190"/>
      <c r="I40" s="191"/>
      <c r="J40" s="192">
        <f t="shared" si="0"/>
        <v>0</v>
      </c>
      <c r="K40" s="193">
        <f t="shared" ref="K40" si="2">F40*1000000</f>
        <v>0</v>
      </c>
      <c r="L40" s="194">
        <f t="shared" si="1"/>
        <v>0</v>
      </c>
    </row>
    <row r="41" spans="2:12" ht="22" customHeight="1">
      <c r="B41" s="185"/>
      <c r="C41" s="186" t="s">
        <v>68</v>
      </c>
      <c r="D41" s="195" t="s">
        <v>36</v>
      </c>
      <c r="E41" s="188"/>
      <c r="F41" s="189"/>
      <c r="G41" s="190"/>
      <c r="H41" s="190"/>
      <c r="I41" s="191"/>
      <c r="J41" s="192">
        <f>ROUNDDOWN(SUM(G41:I41)/4*3,-3)</f>
        <v>0</v>
      </c>
      <c r="K41" s="193">
        <f t="shared" ref="K41:K49" si="3">F41*300000</f>
        <v>0</v>
      </c>
      <c r="L41" s="194">
        <f t="shared" si="1"/>
        <v>0</v>
      </c>
    </row>
    <row r="42" spans="2:12" ht="22" customHeight="1">
      <c r="B42" s="185"/>
      <c r="C42" s="186" t="s">
        <v>69</v>
      </c>
      <c r="D42" s="195" t="s">
        <v>36</v>
      </c>
      <c r="E42" s="188"/>
      <c r="F42" s="189"/>
      <c r="G42" s="190"/>
      <c r="H42" s="190"/>
      <c r="I42" s="191"/>
      <c r="J42" s="192">
        <f>ROUNDDOWN(SUM(G42:I42)/4*3,-3)</f>
        <v>0</v>
      </c>
      <c r="K42" s="193">
        <f t="shared" si="3"/>
        <v>0</v>
      </c>
      <c r="L42" s="194">
        <f t="shared" si="1"/>
        <v>0</v>
      </c>
    </row>
    <row r="43" spans="2:12" ht="22" customHeight="1">
      <c r="B43" s="185"/>
      <c r="C43" s="186" t="s">
        <v>1</v>
      </c>
      <c r="D43" s="195" t="s">
        <v>36</v>
      </c>
      <c r="E43" s="188"/>
      <c r="F43" s="189"/>
      <c r="G43" s="190"/>
      <c r="H43" s="190"/>
      <c r="I43" s="191"/>
      <c r="J43" s="192">
        <f t="shared" si="0"/>
        <v>0</v>
      </c>
      <c r="K43" s="193">
        <f t="shared" si="3"/>
        <v>0</v>
      </c>
      <c r="L43" s="194">
        <f t="shared" si="1"/>
        <v>0</v>
      </c>
    </row>
    <row r="44" spans="2:12" ht="22" customHeight="1">
      <c r="B44" s="185"/>
      <c r="C44" s="186" t="s">
        <v>1</v>
      </c>
      <c r="D44" s="195" t="s">
        <v>36</v>
      </c>
      <c r="E44" s="188"/>
      <c r="F44" s="189"/>
      <c r="G44" s="190"/>
      <c r="H44" s="190"/>
      <c r="I44" s="191"/>
      <c r="J44" s="192">
        <f t="shared" si="0"/>
        <v>0</v>
      </c>
      <c r="K44" s="193">
        <f t="shared" si="3"/>
        <v>0</v>
      </c>
      <c r="L44" s="194">
        <f t="shared" si="1"/>
        <v>0</v>
      </c>
    </row>
    <row r="45" spans="2:12" ht="22" customHeight="1">
      <c r="B45" s="185"/>
      <c r="C45" s="186" t="s">
        <v>1</v>
      </c>
      <c r="D45" s="195" t="s">
        <v>36</v>
      </c>
      <c r="E45" s="188"/>
      <c r="F45" s="189"/>
      <c r="G45" s="190"/>
      <c r="H45" s="190"/>
      <c r="I45" s="191"/>
      <c r="J45" s="192">
        <f t="shared" si="0"/>
        <v>0</v>
      </c>
      <c r="K45" s="193">
        <f t="shared" si="3"/>
        <v>0</v>
      </c>
      <c r="L45" s="194">
        <f t="shared" si="1"/>
        <v>0</v>
      </c>
    </row>
    <row r="46" spans="2:12" ht="22" customHeight="1">
      <c r="B46" s="185"/>
      <c r="C46" s="186" t="s">
        <v>1</v>
      </c>
      <c r="D46" s="195" t="s">
        <v>36</v>
      </c>
      <c r="E46" s="188"/>
      <c r="F46" s="189"/>
      <c r="G46" s="190"/>
      <c r="H46" s="190"/>
      <c r="I46" s="191"/>
      <c r="J46" s="192">
        <f t="shared" si="0"/>
        <v>0</v>
      </c>
      <c r="K46" s="193">
        <f t="shared" si="3"/>
        <v>0</v>
      </c>
      <c r="L46" s="194">
        <f t="shared" si="1"/>
        <v>0</v>
      </c>
    </row>
    <row r="47" spans="2:12" ht="22" customHeight="1">
      <c r="B47" s="185"/>
      <c r="C47" s="186" t="s">
        <v>9</v>
      </c>
      <c r="D47" s="195" t="s">
        <v>36</v>
      </c>
      <c r="E47" s="188"/>
      <c r="F47" s="189"/>
      <c r="G47" s="190"/>
      <c r="H47" s="190"/>
      <c r="I47" s="191"/>
      <c r="J47" s="192">
        <f t="shared" si="0"/>
        <v>0</v>
      </c>
      <c r="K47" s="193">
        <f t="shared" si="3"/>
        <v>0</v>
      </c>
      <c r="L47" s="194">
        <f t="shared" si="1"/>
        <v>0</v>
      </c>
    </row>
    <row r="48" spans="2:12" ht="22" customHeight="1">
      <c r="B48" s="185"/>
      <c r="C48" s="186" t="s">
        <v>10</v>
      </c>
      <c r="D48" s="195" t="s">
        <v>36</v>
      </c>
      <c r="E48" s="188"/>
      <c r="F48" s="189"/>
      <c r="G48" s="190"/>
      <c r="H48" s="190"/>
      <c r="I48" s="191"/>
      <c r="J48" s="192">
        <f t="shared" si="0"/>
        <v>0</v>
      </c>
      <c r="K48" s="193">
        <f t="shared" si="3"/>
        <v>0</v>
      </c>
      <c r="L48" s="194">
        <f t="shared" si="1"/>
        <v>0</v>
      </c>
    </row>
    <row r="49" spans="2:14" ht="22" customHeight="1" thickBot="1">
      <c r="B49" s="197"/>
      <c r="C49" s="198" t="s">
        <v>11</v>
      </c>
      <c r="D49" s="199" t="s">
        <v>36</v>
      </c>
      <c r="E49" s="200"/>
      <c r="F49" s="201"/>
      <c r="G49" s="202"/>
      <c r="H49" s="202"/>
      <c r="I49" s="203"/>
      <c r="J49" s="204">
        <f t="shared" si="0"/>
        <v>0</v>
      </c>
      <c r="K49" s="205">
        <f t="shared" si="3"/>
        <v>0</v>
      </c>
      <c r="L49" s="206">
        <f t="shared" si="1"/>
        <v>0</v>
      </c>
    </row>
    <row r="50" spans="2:14" ht="22" customHeight="1" thickTop="1" thickBot="1">
      <c r="B50" s="207" t="s">
        <v>195</v>
      </c>
      <c r="C50" s="208"/>
      <c r="D50" s="209"/>
      <c r="E50" s="209"/>
      <c r="F50" s="210"/>
      <c r="G50" s="211"/>
      <c r="H50" s="211"/>
      <c r="I50" s="212"/>
      <c r="J50" s="213"/>
      <c r="K50" s="214"/>
      <c r="L50" s="215"/>
    </row>
    <row r="51" spans="2:14" ht="22" customHeight="1" thickTop="1">
      <c r="B51" s="216"/>
      <c r="C51" s="217" t="s">
        <v>47</v>
      </c>
      <c r="D51" s="218" t="s">
        <v>36</v>
      </c>
      <c r="E51" s="219"/>
      <c r="F51" s="220" t="s">
        <v>70</v>
      </c>
      <c r="G51" s="221"/>
      <c r="H51" s="222"/>
      <c r="I51" s="219"/>
      <c r="J51" s="223">
        <f t="shared" ref="J51" si="4">ROUNDDOWN(SUM(G51:I51)/4*3,0)</f>
        <v>0</v>
      </c>
      <c r="K51" s="224" t="str">
        <f>IF(C51="（契約方法を選択する）", 0, IF(OR(C52="", C53="", C53="ケアプランデータ連携システムのデータ連携について選択"), "条件が不正です。", IF(AND(C51="職員数に応じて必要なライセンス数が変動するもの", C52="（職員数をプルダウンから選択）"), "条件が不正です", IF(C51="職員数に応じて必要なライセンス数が変動しないもの", 2500000 + IF(C53="5事業所以上と連携する", 50000, 0), IF(C51="職員数に応じて必要なライセンス数が変動するもの", IF(C52="１名以上10名以下", 1000000, IF(C52="11名以上20名以下", 1500000, IF(C52="21名以上30名以下", 2000000, IF(C52="31名以上", 2500000, "条件が不正です")))) + IF(C53="5事業所以上と連携する", 50000, 0), "条件が不正です")))))</f>
        <v>条件が不正です</v>
      </c>
      <c r="L51" s="225">
        <f>MIN(J51:K51)</f>
        <v>0</v>
      </c>
      <c r="N51" s="394"/>
    </row>
    <row r="52" spans="2:14" ht="22" customHeight="1">
      <c r="B52" s="226"/>
      <c r="C52" s="227" t="s">
        <v>44</v>
      </c>
      <c r="D52" s="228"/>
      <c r="E52" s="229"/>
      <c r="F52" s="230"/>
      <c r="G52" s="231"/>
      <c r="H52" s="232"/>
      <c r="I52" s="229"/>
      <c r="J52" s="233"/>
      <c r="K52" s="234"/>
      <c r="L52" s="235"/>
    </row>
    <row r="53" spans="2:14" ht="22.5" customHeight="1" thickBot="1">
      <c r="B53" s="236"/>
      <c r="C53" s="237" t="s">
        <v>76</v>
      </c>
      <c r="D53" s="238"/>
      <c r="E53" s="239"/>
      <c r="F53" s="240"/>
      <c r="G53" s="241"/>
      <c r="H53" s="242"/>
      <c r="I53" s="239"/>
      <c r="J53" s="243"/>
      <c r="K53" s="244"/>
      <c r="L53" s="245"/>
    </row>
    <row r="54" spans="2:14" ht="21" customHeight="1" thickBot="1">
      <c r="B54" s="246" t="s">
        <v>196</v>
      </c>
      <c r="C54" s="247"/>
      <c r="D54" s="248"/>
      <c r="E54" s="248"/>
      <c r="F54" s="249"/>
      <c r="G54" s="250"/>
      <c r="H54" s="251"/>
      <c r="I54" s="251"/>
      <c r="J54" s="252"/>
      <c r="K54" s="253"/>
      <c r="L54" s="254"/>
    </row>
    <row r="55" spans="2:14" ht="21.65" customHeight="1" thickTop="1">
      <c r="B55" s="255"/>
      <c r="C55" s="176" t="s">
        <v>2</v>
      </c>
      <c r="D55" s="256" t="s">
        <v>36</v>
      </c>
      <c r="E55" s="178"/>
      <c r="F55" s="179"/>
      <c r="G55" s="181"/>
      <c r="H55" s="257" t="s">
        <v>77</v>
      </c>
      <c r="I55" s="258" t="s">
        <v>77</v>
      </c>
      <c r="J55" s="259">
        <f>ROUNDDOWN(SUM(G55:I55)/4*3,-3)</f>
        <v>0</v>
      </c>
      <c r="K55" s="260">
        <f>F55*1000000</f>
        <v>0</v>
      </c>
      <c r="L55" s="261">
        <f t="shared" ref="L55:L61" si="5">MIN(J55:K55)</f>
        <v>0</v>
      </c>
    </row>
    <row r="56" spans="2:14" ht="32">
      <c r="B56" s="255"/>
      <c r="C56" s="186" t="s">
        <v>3</v>
      </c>
      <c r="D56" s="195" t="s">
        <v>36</v>
      </c>
      <c r="E56" s="188"/>
      <c r="F56" s="189"/>
      <c r="G56" s="191"/>
      <c r="H56" s="262" t="s">
        <v>77</v>
      </c>
      <c r="I56" s="263" t="s">
        <v>77</v>
      </c>
      <c r="J56" s="264">
        <f t="shared" ref="J56:J61" si="6">ROUNDDOWN(SUM(G56:I56)/4*3,-3)</f>
        <v>0</v>
      </c>
      <c r="K56" s="193">
        <f>F56*1000000</f>
        <v>0</v>
      </c>
      <c r="L56" s="265">
        <f t="shared" si="5"/>
        <v>0</v>
      </c>
    </row>
    <row r="57" spans="2:14" ht="32">
      <c r="B57" s="255"/>
      <c r="C57" s="186" t="s">
        <v>4</v>
      </c>
      <c r="D57" s="195" t="s">
        <v>36</v>
      </c>
      <c r="E57" s="188"/>
      <c r="F57" s="266"/>
      <c r="G57" s="191"/>
      <c r="H57" s="262" t="s">
        <v>77</v>
      </c>
      <c r="I57" s="263" t="s">
        <v>77</v>
      </c>
      <c r="J57" s="264">
        <f t="shared" si="6"/>
        <v>0</v>
      </c>
      <c r="K57" s="193">
        <f>F57*1000000</f>
        <v>0</v>
      </c>
      <c r="L57" s="265">
        <f t="shared" si="5"/>
        <v>0</v>
      </c>
    </row>
    <row r="58" spans="2:14" ht="42.75" customHeight="1">
      <c r="B58" s="255"/>
      <c r="C58" s="186" t="s">
        <v>71</v>
      </c>
      <c r="D58" s="195" t="s">
        <v>36</v>
      </c>
      <c r="E58" s="188"/>
      <c r="F58" s="267"/>
      <c r="G58" s="191"/>
      <c r="H58" s="262" t="s">
        <v>77</v>
      </c>
      <c r="I58" s="263" t="s">
        <v>77</v>
      </c>
      <c r="J58" s="264">
        <f>ROUNDDOWN(SUM(G58:I58)/4*3,-3)</f>
        <v>0</v>
      </c>
      <c r="K58" s="193">
        <f>F58*1000000</f>
        <v>0</v>
      </c>
      <c r="L58" s="265">
        <f t="shared" si="5"/>
        <v>0</v>
      </c>
    </row>
    <row r="59" spans="2:14" ht="22" customHeight="1">
      <c r="B59" s="255"/>
      <c r="C59" s="186" t="s">
        <v>5</v>
      </c>
      <c r="D59" s="195" t="s">
        <v>36</v>
      </c>
      <c r="E59" s="188"/>
      <c r="F59" s="267"/>
      <c r="G59" s="191"/>
      <c r="H59" s="262" t="s">
        <v>77</v>
      </c>
      <c r="I59" s="263" t="s">
        <v>77</v>
      </c>
      <c r="J59" s="264">
        <f t="shared" si="6"/>
        <v>0</v>
      </c>
      <c r="K59" s="193">
        <f t="shared" ref="K59:K61" si="7">F59*1000000</f>
        <v>0</v>
      </c>
      <c r="L59" s="265">
        <f t="shared" si="5"/>
        <v>0</v>
      </c>
    </row>
    <row r="60" spans="2:14" ht="22" customHeight="1">
      <c r="B60" s="255"/>
      <c r="C60" s="186" t="s">
        <v>6</v>
      </c>
      <c r="D60" s="195" t="s">
        <v>36</v>
      </c>
      <c r="E60" s="188"/>
      <c r="F60" s="189"/>
      <c r="G60" s="191"/>
      <c r="H60" s="262" t="s">
        <v>77</v>
      </c>
      <c r="I60" s="263" t="s">
        <v>77</v>
      </c>
      <c r="J60" s="264">
        <f t="shared" si="6"/>
        <v>0</v>
      </c>
      <c r="K60" s="193">
        <f t="shared" si="7"/>
        <v>0</v>
      </c>
      <c r="L60" s="265">
        <f t="shared" si="5"/>
        <v>0</v>
      </c>
    </row>
    <row r="61" spans="2:14" ht="22" customHeight="1" thickBot="1">
      <c r="B61" s="268"/>
      <c r="C61" s="198" t="s">
        <v>7</v>
      </c>
      <c r="D61" s="199" t="s">
        <v>36</v>
      </c>
      <c r="E61" s="200"/>
      <c r="F61" s="201"/>
      <c r="G61" s="203"/>
      <c r="H61" s="269" t="s">
        <v>77</v>
      </c>
      <c r="I61" s="270" t="s">
        <v>77</v>
      </c>
      <c r="J61" s="271">
        <f t="shared" si="6"/>
        <v>0</v>
      </c>
      <c r="K61" s="272">
        <f t="shared" si="7"/>
        <v>0</v>
      </c>
      <c r="L61" s="273">
        <f t="shared" si="5"/>
        <v>0</v>
      </c>
    </row>
    <row r="62" spans="2:14" ht="36" customHeight="1" thickTop="1" thickBot="1">
      <c r="B62" s="274" t="s">
        <v>8</v>
      </c>
      <c r="C62" s="275"/>
      <c r="D62" s="275"/>
      <c r="E62" s="276"/>
      <c r="F62" s="276"/>
      <c r="G62" s="277">
        <f>SUBTOTAL(9,G37:G49,G51:G52,G55:G61)</f>
        <v>600000</v>
      </c>
      <c r="H62" s="278"/>
      <c r="I62" s="278"/>
      <c r="J62" s="279"/>
      <c r="K62" s="280"/>
      <c r="L62" s="281">
        <f>ROUNDDOWN((SUBTOTAL(9,L37:L49,L51:L52,L55:L61)),-3)</f>
        <v>450000</v>
      </c>
    </row>
    <row r="63" spans="2:14">
      <c r="L63" s="282"/>
    </row>
    <row r="64" spans="2:14">
      <c r="L64" s="282"/>
    </row>
    <row r="65" spans="2:12" ht="27.65" customHeight="1" thickBot="1">
      <c r="B65" s="156" t="s">
        <v>16</v>
      </c>
      <c r="C65" s="283"/>
      <c r="D65" s="283"/>
    </row>
    <row r="66" spans="2:12" ht="41.5" customHeight="1" thickBot="1">
      <c r="H66" s="157" t="s">
        <v>37</v>
      </c>
      <c r="I66" s="158"/>
      <c r="L66" s="159" t="s">
        <v>17</v>
      </c>
    </row>
    <row r="67" spans="2:12" ht="45.75" customHeight="1" thickBot="1">
      <c r="B67" s="160" t="s">
        <v>39</v>
      </c>
      <c r="C67" s="161"/>
      <c r="D67" s="284" t="s">
        <v>33</v>
      </c>
      <c r="E67" s="285" t="s">
        <v>197</v>
      </c>
      <c r="F67" s="286" t="s">
        <v>32</v>
      </c>
      <c r="G67" s="165" t="s">
        <v>73</v>
      </c>
      <c r="H67" s="166" t="s">
        <v>74</v>
      </c>
      <c r="I67" s="167" t="s">
        <v>75</v>
      </c>
      <c r="J67" s="168" t="s">
        <v>38</v>
      </c>
      <c r="K67" s="287" t="s">
        <v>64</v>
      </c>
      <c r="L67" s="288" t="s">
        <v>15</v>
      </c>
    </row>
    <row r="68" spans="2:12" ht="30" customHeight="1" thickTop="1" thickBot="1">
      <c r="B68" s="289" t="s">
        <v>78</v>
      </c>
      <c r="C68" s="290"/>
      <c r="D68" s="291" t="s">
        <v>36</v>
      </c>
      <c r="E68" s="292"/>
      <c r="F68" s="293" t="s">
        <v>72</v>
      </c>
      <c r="G68" s="294"/>
      <c r="H68" s="295"/>
      <c r="I68" s="295"/>
      <c r="J68" s="296"/>
      <c r="K68" s="297"/>
      <c r="L68" s="298"/>
    </row>
    <row r="69" spans="2:12" ht="30" customHeight="1" thickTop="1" thickBot="1">
      <c r="B69" s="299" t="s">
        <v>198</v>
      </c>
      <c r="C69" s="300"/>
      <c r="D69" s="301"/>
      <c r="E69" s="301"/>
      <c r="F69" s="302"/>
      <c r="G69" s="301"/>
      <c r="H69" s="303"/>
      <c r="I69" s="304"/>
      <c r="J69" s="305"/>
      <c r="K69" s="306"/>
      <c r="L69" s="307"/>
    </row>
    <row r="70" spans="2:12" ht="30" customHeight="1" thickTop="1">
      <c r="B70" s="308"/>
      <c r="C70" s="309" t="s">
        <v>79</v>
      </c>
      <c r="D70" s="310" t="s">
        <v>36</v>
      </c>
      <c r="E70" s="311"/>
      <c r="F70" s="312"/>
      <c r="G70" s="313"/>
      <c r="H70" s="303"/>
      <c r="I70" s="303"/>
      <c r="J70" s="314"/>
      <c r="K70" s="315"/>
      <c r="L70" s="316"/>
    </row>
    <row r="71" spans="2:12" ht="30" customHeight="1">
      <c r="B71" s="308"/>
      <c r="C71" s="317" t="s">
        <v>79</v>
      </c>
      <c r="D71" s="318" t="s">
        <v>36</v>
      </c>
      <c r="E71" s="319"/>
      <c r="F71" s="320"/>
      <c r="G71" s="321"/>
      <c r="H71" s="303"/>
      <c r="I71" s="303"/>
      <c r="J71" s="314"/>
      <c r="K71" s="315"/>
      <c r="L71" s="316"/>
    </row>
    <row r="72" spans="2:12" ht="30" customHeight="1">
      <c r="B72" s="308"/>
      <c r="C72" s="317" t="s">
        <v>79</v>
      </c>
      <c r="D72" s="318" t="s">
        <v>36</v>
      </c>
      <c r="E72" s="319"/>
      <c r="F72" s="266"/>
      <c r="G72" s="321"/>
      <c r="H72" s="303"/>
      <c r="I72" s="303"/>
      <c r="J72" s="314"/>
      <c r="K72" s="315"/>
      <c r="L72" s="316"/>
    </row>
    <row r="73" spans="2:12" ht="30" customHeight="1">
      <c r="B73" s="308"/>
      <c r="C73" s="317" t="s">
        <v>79</v>
      </c>
      <c r="D73" s="318" t="s">
        <v>36</v>
      </c>
      <c r="E73" s="319"/>
      <c r="F73" s="320"/>
      <c r="G73" s="321"/>
      <c r="H73" s="303"/>
      <c r="I73" s="303"/>
      <c r="J73" s="314"/>
      <c r="K73" s="315"/>
      <c r="L73" s="316"/>
    </row>
    <row r="74" spans="2:12" ht="30" customHeight="1">
      <c r="B74" s="308"/>
      <c r="C74" s="317" t="s">
        <v>79</v>
      </c>
      <c r="D74" s="318" t="s">
        <v>36</v>
      </c>
      <c r="E74" s="319"/>
      <c r="F74" s="320"/>
      <c r="G74" s="321"/>
      <c r="H74" s="303"/>
      <c r="I74" s="303"/>
      <c r="J74" s="314"/>
      <c r="K74" s="315"/>
      <c r="L74" s="316"/>
    </row>
    <row r="75" spans="2:12" ht="30" customHeight="1">
      <c r="B75" s="308"/>
      <c r="C75" s="317" t="s">
        <v>79</v>
      </c>
      <c r="D75" s="318" t="s">
        <v>36</v>
      </c>
      <c r="E75" s="319"/>
      <c r="F75" s="320"/>
      <c r="G75" s="321"/>
      <c r="H75" s="303"/>
      <c r="I75" s="303"/>
      <c r="J75" s="314"/>
      <c r="K75" s="315"/>
      <c r="L75" s="316"/>
    </row>
    <row r="76" spans="2:12" ht="30" customHeight="1">
      <c r="B76" s="308"/>
      <c r="C76" s="322" t="s">
        <v>199</v>
      </c>
      <c r="D76" s="323" t="s">
        <v>36</v>
      </c>
      <c r="E76" s="324"/>
      <c r="F76" s="325"/>
      <c r="G76" s="326"/>
      <c r="H76" s="303"/>
      <c r="I76" s="303"/>
      <c r="J76" s="327"/>
      <c r="K76" s="306"/>
      <c r="L76" s="328"/>
    </row>
    <row r="77" spans="2:12" ht="30" customHeight="1" thickBot="1">
      <c r="B77" s="308"/>
      <c r="C77" s="329" t="s">
        <v>200</v>
      </c>
      <c r="D77" s="330" t="s">
        <v>36</v>
      </c>
      <c r="E77" s="331"/>
      <c r="F77" s="332"/>
      <c r="G77" s="333"/>
      <c r="H77" s="334"/>
      <c r="I77" s="334"/>
      <c r="J77" s="335"/>
      <c r="K77" s="336"/>
      <c r="L77" s="337"/>
    </row>
    <row r="78" spans="2:12" ht="30.75" customHeight="1" thickTop="1" thickBot="1">
      <c r="B78" s="338" t="s">
        <v>8</v>
      </c>
      <c r="C78" s="339"/>
      <c r="D78" s="275"/>
      <c r="E78" s="276"/>
      <c r="F78" s="340"/>
      <c r="G78" s="277">
        <f>SUBTOTAL(9,G68,G70:G77)</f>
        <v>0</v>
      </c>
      <c r="H78" s="341">
        <f>H68</f>
        <v>0</v>
      </c>
      <c r="I78" s="341">
        <f>I68</f>
        <v>0</v>
      </c>
      <c r="J78" s="342">
        <f>ROUNDDOWN(SUM(G78:I78)/4*3,-3)</f>
        <v>0</v>
      </c>
      <c r="K78" s="343">
        <v>10000000</v>
      </c>
      <c r="L78" s="281">
        <f>MIN(J78:K78)</f>
        <v>0</v>
      </c>
    </row>
    <row r="79" spans="2:12" ht="15.5" thickBot="1"/>
    <row r="80" spans="2:12" ht="86.15" customHeight="1" thickBot="1">
      <c r="B80" s="344" t="s">
        <v>201</v>
      </c>
      <c r="C80" s="345"/>
      <c r="D80" s="345"/>
      <c r="E80" s="346"/>
      <c r="F80" s="347">
        <f>SUM(F37:F49,F55:F57,F60:F61,F70:F75)</f>
        <v>1</v>
      </c>
      <c r="G80" s="348" t="s">
        <v>202</v>
      </c>
      <c r="H80" s="349"/>
      <c r="I80" s="349"/>
      <c r="J80" s="350"/>
      <c r="K80" s="351"/>
      <c r="L80" s="352"/>
    </row>
    <row r="82" spans="2:12" ht="27.65" customHeight="1" thickBot="1">
      <c r="B82" s="156" t="s">
        <v>50</v>
      </c>
      <c r="C82" s="283"/>
      <c r="D82" s="283"/>
    </row>
    <row r="83" spans="2:12" ht="37.9" customHeight="1" thickTop="1" thickBot="1">
      <c r="K83" s="353" t="s">
        <v>203</v>
      </c>
      <c r="L83" s="354"/>
    </row>
    <row r="84" spans="2:12" ht="30" customHeight="1" thickTop="1" thickBot="1">
      <c r="B84" s="355" t="s">
        <v>55</v>
      </c>
      <c r="C84" s="356"/>
      <c r="D84" s="357" t="s">
        <v>33</v>
      </c>
      <c r="E84" s="163" t="s">
        <v>48</v>
      </c>
      <c r="F84" s="164" t="s">
        <v>49</v>
      </c>
      <c r="G84" s="358" t="s">
        <v>38</v>
      </c>
      <c r="H84" s="287" t="s">
        <v>64</v>
      </c>
      <c r="I84" s="288" t="s">
        <v>15</v>
      </c>
      <c r="K84" s="359" t="s">
        <v>80</v>
      </c>
      <c r="L84" s="360"/>
    </row>
    <row r="85" spans="2:12" ht="25.15" customHeight="1" thickTop="1">
      <c r="B85" s="361" t="s">
        <v>61</v>
      </c>
      <c r="C85" s="362"/>
      <c r="D85" s="363" t="s">
        <v>36</v>
      </c>
      <c r="E85" s="364"/>
      <c r="F85" s="365"/>
      <c r="G85" s="366">
        <f>ROUNDDOWN(F85/4*3,-3)</f>
        <v>0</v>
      </c>
      <c r="H85" s="367">
        <v>450000</v>
      </c>
      <c r="I85" s="368">
        <f>MIN(G85,H85)</f>
        <v>0</v>
      </c>
      <c r="K85" s="369">
        <f>L62+L78+I88</f>
        <v>450000</v>
      </c>
      <c r="L85" s="370"/>
    </row>
    <row r="86" spans="2:12" ht="25.15" customHeight="1">
      <c r="B86" s="371" t="s">
        <v>62</v>
      </c>
      <c r="C86" s="372"/>
      <c r="D86" s="373"/>
      <c r="E86" s="374"/>
      <c r="F86" s="375"/>
      <c r="G86" s="376"/>
      <c r="H86" s="377"/>
      <c r="I86" s="378"/>
      <c r="K86" s="379"/>
      <c r="L86" s="370"/>
    </row>
    <row r="87" spans="2:12" ht="25.15" customHeight="1" thickBot="1">
      <c r="B87" s="380" t="s">
        <v>63</v>
      </c>
      <c r="C87" s="381"/>
      <c r="D87" s="382"/>
      <c r="E87" s="383"/>
      <c r="F87" s="384"/>
      <c r="G87" s="385"/>
      <c r="H87" s="386"/>
      <c r="I87" s="378"/>
      <c r="K87" s="379"/>
      <c r="L87" s="370"/>
    </row>
    <row r="88" spans="2:12" ht="31.5" customHeight="1" thickTop="1" thickBot="1">
      <c r="B88" s="387" t="s">
        <v>8</v>
      </c>
      <c r="C88" s="388"/>
      <c r="D88" s="276"/>
      <c r="E88" s="276"/>
      <c r="F88" s="389">
        <f>F85</f>
        <v>0</v>
      </c>
      <c r="G88" s="390"/>
      <c r="H88" s="391"/>
      <c r="I88" s="281">
        <f>I85</f>
        <v>0</v>
      </c>
      <c r="K88" s="392"/>
      <c r="L88" s="393"/>
    </row>
  </sheetData>
  <mergeCells count="36">
    <mergeCell ref="K85:L88"/>
    <mergeCell ref="B88:C88"/>
    <mergeCell ref="H68:H77"/>
    <mergeCell ref="I68:I77"/>
    <mergeCell ref="B80:E80"/>
    <mergeCell ref="B84:C84"/>
    <mergeCell ref="D85:D87"/>
    <mergeCell ref="E85:E87"/>
    <mergeCell ref="F85:F87"/>
    <mergeCell ref="G85:G87"/>
    <mergeCell ref="H85:H87"/>
    <mergeCell ref="I85:I87"/>
    <mergeCell ref="J51:J53"/>
    <mergeCell ref="K51:K53"/>
    <mergeCell ref="L51:L53"/>
    <mergeCell ref="B52:B53"/>
    <mergeCell ref="H66:I66"/>
    <mergeCell ref="B67:C67"/>
    <mergeCell ref="D51:D53"/>
    <mergeCell ref="E51:E53"/>
    <mergeCell ref="F51:F53"/>
    <mergeCell ref="G51:G53"/>
    <mergeCell ref="H51:H53"/>
    <mergeCell ref="I51:I53"/>
    <mergeCell ref="A29:B31"/>
    <mergeCell ref="C29:C31"/>
    <mergeCell ref="D29:D31"/>
    <mergeCell ref="E29:E31"/>
    <mergeCell ref="H34:I34"/>
    <mergeCell ref="B35:C35"/>
    <mergeCell ref="B7:C7"/>
    <mergeCell ref="B10:C10"/>
    <mergeCell ref="B18:C18"/>
    <mergeCell ref="B21:C21"/>
    <mergeCell ref="B26:C26"/>
    <mergeCell ref="G26:L26"/>
  </mergeCells>
  <phoneticPr fontId="2"/>
  <conditionalFormatting sqref="C53">
    <cfRule type="expression" dxfId="162" priority="8">
      <formula>$E$29="介護予防認知症対応型共同生活介護"</formula>
    </cfRule>
    <cfRule type="expression" dxfId="161" priority="9">
      <formula>$E$29="介護予防特定施設入居者生活介護"</formula>
    </cfRule>
    <cfRule type="expression" dxfId="160" priority="10">
      <formula>$E$29="介護医療院"</formula>
    </cfRule>
    <cfRule type="expression" dxfId="159" priority="11">
      <formula>$E$29="軽費老人ホーム"</formula>
    </cfRule>
    <cfRule type="expression" dxfId="158" priority="12">
      <formula>$E$29="養護老人ホーム"</formula>
    </cfRule>
    <cfRule type="expression" dxfId="157" priority="13">
      <formula>$E$29="複合型サービス（看護小規模多機能型居宅介護）"</formula>
    </cfRule>
    <cfRule type="expression" dxfId="156" priority="14">
      <formula>$E$29="認知症対応型共同生活介護"</formula>
    </cfRule>
    <cfRule type="expression" dxfId="155" priority="15">
      <formula>$E$29="地域密着型特定施設入居者生活介護"</formula>
    </cfRule>
    <cfRule type="expression" dxfId="154" priority="16">
      <formula>$E$29="特定施設入居者生活介護"</formula>
    </cfRule>
    <cfRule type="expression" dxfId="153" priority="17">
      <formula>$E$29="介護老人保健施設"</formula>
    </cfRule>
    <cfRule type="expression" dxfId="152" priority="18">
      <formula>$E$29="介護老人福祉施設"</formula>
    </cfRule>
  </conditionalFormatting>
  <conditionalFormatting sqref="C52">
    <cfRule type="expression" dxfId="151" priority="7">
      <formula>$C$51="職員数に応じて必要なライセンス数が変動しないもの"</formula>
    </cfRule>
  </conditionalFormatting>
  <conditionalFormatting sqref="F70:F71">
    <cfRule type="expression" dxfId="150" priority="6">
      <formula>$C$72="介護業務支援"</formula>
    </cfRule>
  </conditionalFormatting>
  <conditionalFormatting sqref="F73">
    <cfRule type="expression" dxfId="149" priority="5">
      <formula>$C$73="介護業務支援"</formula>
    </cfRule>
  </conditionalFormatting>
  <conditionalFormatting sqref="F74:F76">
    <cfRule type="expression" dxfId="148" priority="4">
      <formula>$C$74="介護業務支援"</formula>
    </cfRule>
  </conditionalFormatting>
  <conditionalFormatting sqref="F77">
    <cfRule type="expression" dxfId="147" priority="3">
      <formula>$C$77="介護業務支援"</formula>
    </cfRule>
  </conditionalFormatting>
  <conditionalFormatting sqref="F80">
    <cfRule type="expression" dxfId="146" priority="1">
      <formula>"F76&gt;F21"</formula>
    </cfRule>
    <cfRule type="expression" dxfId="145" priority="2">
      <formula>"F76&gt;F18"</formula>
    </cfRule>
  </conditionalFormatting>
  <dataValidations count="2">
    <dataValidation type="whole" allowBlank="1" showInputMessage="1" showErrorMessage="1" sqref="F37:F49 F55:F56 F58:F61 F70:F71 F73:F77" xr:uid="{D6E66246-67A3-4AD6-907B-39993B25EA50}">
      <formula1>1</formula1>
      <formula2>1000</formula2>
    </dataValidation>
    <dataValidation type="whole" operator="greaterThanOrEqual" allowBlank="1" showInputMessage="1" showErrorMessage="1" sqref="F85:F87" xr:uid="{9AEAAC5F-9B5C-499C-A1BA-CB2C90CB3F56}">
      <formula1>1</formula1>
    </dataValidation>
  </dataValidations>
  <pageMargins left="0.25" right="0.25" top="0.75" bottom="0.75" header="0.3" footer="0.3"/>
  <pageSetup paperSize="9" scale="45" fitToHeight="0" orientation="landscape" r:id="rId1"/>
  <rowBreaks count="2" manualBreakCount="2">
    <brk id="49" max="12" man="1"/>
    <brk id="62" max="12"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F0F51-89C1-4960-A81B-29EC92BE3F23}">
  <sheetPr>
    <tabColor theme="8" tint="0.79998168889431442"/>
    <pageSetUpPr fitToPage="1"/>
  </sheetPr>
  <dimension ref="A1:N88"/>
  <sheetViews>
    <sheetView showGridLines="0" view="pageBreakPreview" zoomScale="55" zoomScaleNormal="70" zoomScaleSheetLayoutView="55" workbookViewId="0">
      <selection activeCell="E41" sqref="E41"/>
    </sheetView>
  </sheetViews>
  <sheetFormatPr defaultColWidth="8.6640625" defaultRowHeight="15"/>
  <cols>
    <col min="1" max="1" width="6.75" style="110" customWidth="1"/>
    <col min="2" max="2" width="2.5" style="110" customWidth="1"/>
    <col min="3" max="3" width="70.83203125" style="110" customWidth="1"/>
    <col min="4" max="4" width="13.83203125" style="110" customWidth="1"/>
    <col min="5" max="5" width="34.75" style="110" customWidth="1"/>
    <col min="6" max="6" width="19.58203125" style="110" customWidth="1"/>
    <col min="7" max="7" width="26.25" style="110" customWidth="1"/>
    <col min="8" max="8" width="34.25" style="110" customWidth="1"/>
    <col min="9" max="9" width="28.75" style="110" customWidth="1"/>
    <col min="10" max="12" width="16.58203125" style="110" customWidth="1"/>
    <col min="13" max="13" width="2.6640625" style="110" customWidth="1"/>
    <col min="14" max="16384" width="8.6640625" style="110"/>
  </cols>
  <sheetData>
    <row r="1" spans="1:12" ht="181.5" customHeight="1"/>
    <row r="2" spans="1:12" ht="44.5" customHeight="1">
      <c r="A2" s="109" t="s">
        <v>178</v>
      </c>
    </row>
    <row r="3" spans="1:12" ht="7.15" customHeight="1" thickBot="1"/>
    <row r="4" spans="1:12" ht="24" customHeight="1">
      <c r="B4" s="111" t="s">
        <v>29</v>
      </c>
      <c r="C4" s="112"/>
      <c r="D4" s="112"/>
      <c r="E4" s="112"/>
      <c r="F4" s="112"/>
      <c r="G4" s="112"/>
      <c r="H4" s="112"/>
      <c r="I4" s="112"/>
      <c r="J4" s="112"/>
      <c r="K4" s="112"/>
      <c r="L4" s="113"/>
    </row>
    <row r="5" spans="1:12" ht="4.9000000000000004" customHeight="1">
      <c r="B5" s="114"/>
      <c r="C5" s="115"/>
      <c r="D5" s="115"/>
      <c r="E5" s="115"/>
      <c r="F5" s="115"/>
      <c r="G5" s="115"/>
      <c r="H5" s="115"/>
      <c r="I5" s="115"/>
      <c r="J5" s="115"/>
      <c r="K5" s="115"/>
      <c r="L5" s="116"/>
    </row>
    <row r="6" spans="1:12" ht="22.5" thickBot="1">
      <c r="B6" s="117" t="s">
        <v>179</v>
      </c>
      <c r="C6" s="118"/>
      <c r="D6" s="118"/>
      <c r="E6" s="115"/>
      <c r="F6" s="115"/>
      <c r="G6" s="115"/>
      <c r="H6" s="115"/>
      <c r="I6" s="115"/>
      <c r="J6" s="115"/>
      <c r="K6" s="115"/>
      <c r="L6" s="116"/>
    </row>
    <row r="7" spans="1:12" ht="23" thickTop="1" thickBot="1">
      <c r="B7" s="119" t="s">
        <v>56</v>
      </c>
      <c r="C7" s="120"/>
      <c r="D7" s="121"/>
      <c r="E7" s="122" t="str" cm="1">
        <f t="array" ref="E7">_xlfn.IFS(B7="（プルダウンから選択）","",B7="はい","※②を入力してください",B7="いいえ","※②は入力不要です。③以降を回答してください")</f>
        <v>※②は入力不要です。③以降を回答してください</v>
      </c>
      <c r="F7" s="115"/>
      <c r="G7" s="115"/>
      <c r="H7" s="115"/>
      <c r="I7" s="115"/>
      <c r="J7" s="115"/>
      <c r="K7" s="115"/>
      <c r="L7" s="116"/>
    </row>
    <row r="8" spans="1:12" ht="5.5" customHeight="1" thickTop="1">
      <c r="B8" s="123"/>
      <c r="C8" s="115"/>
      <c r="D8" s="115"/>
      <c r="E8" s="115"/>
      <c r="F8" s="115"/>
      <c r="G8" s="115"/>
      <c r="H8" s="115"/>
      <c r="I8" s="115"/>
      <c r="J8" s="115"/>
      <c r="K8" s="115"/>
      <c r="L8" s="116"/>
    </row>
    <row r="9" spans="1:12" ht="22.5" thickBot="1">
      <c r="B9" s="117" t="s">
        <v>180</v>
      </c>
      <c r="C9" s="124"/>
      <c r="D9" s="124"/>
      <c r="E9" s="115"/>
      <c r="F9" s="115"/>
      <c r="G9" s="115"/>
      <c r="H9" s="115"/>
      <c r="I9" s="115"/>
      <c r="J9" s="115"/>
      <c r="K9" s="115"/>
      <c r="L9" s="116"/>
    </row>
    <row r="10" spans="1:12" ht="23" thickTop="1" thickBot="1">
      <c r="B10" s="119" t="s">
        <v>43</v>
      </c>
      <c r="C10" s="120"/>
      <c r="D10" s="121"/>
      <c r="E10" s="115"/>
      <c r="F10" s="115"/>
      <c r="G10" s="115"/>
      <c r="H10" s="115"/>
      <c r="I10" s="115"/>
      <c r="J10" s="115"/>
      <c r="K10" s="115"/>
      <c r="L10" s="116"/>
    </row>
    <row r="11" spans="1:12" ht="8.15" customHeight="1" thickTop="1">
      <c r="B11" s="123"/>
      <c r="C11" s="115"/>
      <c r="D11" s="115"/>
      <c r="E11" s="115"/>
      <c r="F11" s="115"/>
      <c r="G11" s="115"/>
      <c r="H11" s="115"/>
      <c r="I11" s="115"/>
      <c r="J11" s="115"/>
      <c r="K11" s="115"/>
      <c r="L11" s="116"/>
    </row>
    <row r="12" spans="1:12" ht="39.65" customHeight="1">
      <c r="B12" s="125" t="s">
        <v>181</v>
      </c>
      <c r="C12" s="126"/>
      <c r="D12" s="115"/>
      <c r="E12" s="115"/>
      <c r="F12" s="115"/>
      <c r="G12" s="115"/>
      <c r="H12" s="115"/>
      <c r="I12" s="115"/>
      <c r="J12" s="115"/>
      <c r="K12" s="115"/>
      <c r="L12" s="116"/>
    </row>
    <row r="13" spans="1:12" ht="51" customHeight="1">
      <c r="B13" s="127" t="str">
        <f>IF(B7="（プルダウンから選択）", "", IF(B7="いいえ", "『（１）介護テクノロジーの導入支援』の表に入力してください。", IF(AND(B7="はい", B10="いいえ"), "『（１）介護テクノロジーの導入支援』の表に入力してください。", IF(AND(B7="はい", B10="はい"), "『（２）介護テクノロジーのパッケージ型導入支援』の表に入力してください。（ただし、介護ソフトと連動しないテクノロジーについては『（１）介護テクノロジーの導入支援』の表に入力してください。）", "（注意）②に答えていませんので、回答してください。"))))</f>
        <v>『（１）介護テクノロジーの導入支援』の表に入力してください。</v>
      </c>
      <c r="C13" s="126"/>
      <c r="D13" s="115"/>
      <c r="E13" s="115"/>
      <c r="F13" s="115"/>
      <c r="G13" s="115"/>
      <c r="H13" s="115"/>
      <c r="I13" s="115"/>
      <c r="J13" s="115"/>
      <c r="K13" s="115"/>
      <c r="L13" s="116"/>
    </row>
    <row r="14" spans="1:12" ht="25.15" customHeight="1">
      <c r="B14" s="128" t="s">
        <v>182</v>
      </c>
      <c r="C14" s="126"/>
      <c r="D14" s="115"/>
      <c r="E14" s="115"/>
      <c r="F14" s="115"/>
      <c r="G14" s="115"/>
      <c r="H14" s="115"/>
      <c r="I14" s="115"/>
      <c r="J14" s="115"/>
      <c r="K14" s="115"/>
      <c r="L14" s="116"/>
    </row>
    <row r="15" spans="1:12" ht="25.15" customHeight="1">
      <c r="B15" s="128" t="s">
        <v>183</v>
      </c>
      <c r="C15" s="126"/>
      <c r="D15" s="115"/>
      <c r="E15" s="115"/>
      <c r="F15" s="115"/>
      <c r="G15" s="115"/>
      <c r="H15" s="115"/>
      <c r="I15" s="115"/>
      <c r="J15" s="115"/>
      <c r="K15" s="115"/>
      <c r="L15" s="116"/>
    </row>
    <row r="16" spans="1:12" ht="25.15" customHeight="1">
      <c r="B16" s="128"/>
      <c r="C16" s="126"/>
      <c r="D16" s="115"/>
      <c r="E16" s="115"/>
      <c r="F16" s="115"/>
      <c r="G16" s="115"/>
      <c r="H16" s="115"/>
      <c r="I16" s="115"/>
      <c r="J16" s="115"/>
      <c r="K16" s="115"/>
      <c r="L16" s="116"/>
    </row>
    <row r="17" spans="1:12" ht="22.5" thickBot="1">
      <c r="B17" s="117" t="s">
        <v>184</v>
      </c>
      <c r="C17" s="124"/>
      <c r="D17" s="124"/>
      <c r="E17" s="115"/>
      <c r="F17" s="115"/>
      <c r="G17" s="115"/>
      <c r="H17" s="115"/>
      <c r="I17" s="115"/>
      <c r="J17" s="115"/>
      <c r="K17" s="115"/>
      <c r="L17" s="116"/>
    </row>
    <row r="18" spans="1:12" ht="19.5" customHeight="1" thickTop="1" thickBot="1">
      <c r="B18" s="119" t="s">
        <v>185</v>
      </c>
      <c r="C18" s="120"/>
      <c r="D18" s="115"/>
      <c r="E18" s="122" t="str" cm="1">
        <f t="array" ref="E18">_xlfn.IFS(B18="施設・居住系サービス","※④及び⑤に入力し、補助限度台数を確認してください。",B18="在宅系サービス","※④及び⑤に入力し、補助限度台数を確認してください。",B18="（プルダウンから選択）","")</f>
        <v>※④及び⑤に入力し、補助限度台数を確認してください。</v>
      </c>
      <c r="F18" s="115"/>
      <c r="G18" s="115"/>
      <c r="H18" s="115"/>
      <c r="I18" s="115"/>
      <c r="J18" s="115"/>
      <c r="K18" s="115"/>
      <c r="L18" s="116"/>
    </row>
    <row r="19" spans="1:12" ht="9.65" customHeight="1" thickTop="1">
      <c r="B19" s="123"/>
      <c r="C19" s="115"/>
      <c r="D19" s="115"/>
      <c r="E19" s="115"/>
      <c r="F19" s="115"/>
      <c r="G19" s="115"/>
      <c r="H19" s="115"/>
      <c r="I19" s="115"/>
      <c r="J19" s="115"/>
      <c r="K19" s="115"/>
      <c r="L19" s="116"/>
    </row>
    <row r="20" spans="1:12" ht="22.5" thickBot="1">
      <c r="B20" s="117" t="s">
        <v>186</v>
      </c>
      <c r="C20" s="124"/>
      <c r="D20" s="124"/>
      <c r="E20" s="115"/>
      <c r="F20" s="115"/>
      <c r="G20" s="115"/>
      <c r="H20" s="115"/>
      <c r="I20" s="115"/>
      <c r="J20" s="115"/>
      <c r="K20" s="115"/>
      <c r="L20" s="116"/>
    </row>
    <row r="21" spans="1:12" ht="19.5" customHeight="1" thickTop="1" thickBot="1">
      <c r="B21" s="119" t="s">
        <v>204</v>
      </c>
      <c r="C21" s="120"/>
      <c r="D21" s="115"/>
      <c r="E21" s="115"/>
      <c r="F21" s="115"/>
      <c r="G21" s="115"/>
      <c r="H21" s="115"/>
      <c r="I21" s="115"/>
      <c r="J21" s="115"/>
      <c r="K21" s="115"/>
      <c r="L21" s="116"/>
    </row>
    <row r="22" spans="1:12" ht="9.65" customHeight="1" thickTop="1">
      <c r="B22" s="123"/>
      <c r="C22" s="115"/>
      <c r="D22" s="115"/>
      <c r="E22" s="115"/>
      <c r="F22" s="115"/>
      <c r="G22" s="115"/>
      <c r="H22" s="115"/>
      <c r="I22" s="115"/>
      <c r="J22" s="115"/>
      <c r="K22" s="115"/>
      <c r="L22" s="116"/>
    </row>
    <row r="23" spans="1:12" ht="9.65" customHeight="1">
      <c r="B23" s="123"/>
      <c r="C23" s="115"/>
      <c r="D23" s="115"/>
      <c r="E23" s="115"/>
      <c r="F23" s="115"/>
      <c r="G23" s="115"/>
      <c r="H23" s="115"/>
      <c r="I23" s="115"/>
      <c r="J23" s="115"/>
      <c r="K23" s="115"/>
      <c r="L23" s="116"/>
    </row>
    <row r="24" spans="1:12" ht="22">
      <c r="B24" s="117" t="s">
        <v>187</v>
      </c>
      <c r="C24" s="124"/>
      <c r="D24" s="124"/>
      <c r="E24" s="115"/>
      <c r="F24" s="115"/>
      <c r="G24" s="115"/>
      <c r="H24" s="115"/>
      <c r="I24" s="115"/>
      <c r="J24" s="115"/>
      <c r="K24" s="115"/>
      <c r="L24" s="116"/>
    </row>
    <row r="25" spans="1:12" ht="22.5" thickBot="1">
      <c r="B25" s="129"/>
      <c r="C25" s="124" t="s">
        <v>188</v>
      </c>
      <c r="D25" s="124"/>
      <c r="E25" s="115"/>
      <c r="F25" s="115"/>
      <c r="G25" s="115"/>
      <c r="H25" s="115"/>
      <c r="I25" s="115"/>
      <c r="J25" s="115"/>
      <c r="K25" s="115"/>
      <c r="L25" s="116"/>
    </row>
    <row r="26" spans="1:12" ht="54" customHeight="1" thickTop="1" thickBot="1">
      <c r="B26" s="130">
        <v>100</v>
      </c>
      <c r="C26" s="131"/>
      <c r="D26" s="124" t="s">
        <v>189</v>
      </c>
      <c r="E26" s="132" t="s">
        <v>190</v>
      </c>
      <c r="F26" s="133" cm="1">
        <f t="array" ref="F26">ROUNDUP(_xlfn.IFS(AND(B18="（プルダウンから選択）",B21="（プルダウンから選択）"),"",AND(B18="施設・居住系サービス",B21="（プルダウンから選択）"),"",AND(B18="施設・居住系サービス",B21="レベル３事業者である"),B26/5,AND(B18="施設・居住系サービス",B21="レベル３事業者ではない"),B26/10,AND(B18="在宅系サービス",B21="レベル３事業者である"),B26/10,AND(B18="在宅系サービス",B21="レベル３事業者ではない"),B26/20),0)</f>
        <v>20</v>
      </c>
      <c r="G26" s="134" t="s">
        <v>191</v>
      </c>
      <c r="H26" s="135"/>
      <c r="I26" s="135"/>
      <c r="J26" s="135"/>
      <c r="K26" s="135"/>
      <c r="L26" s="136"/>
    </row>
    <row r="27" spans="1:12" ht="14.15" customHeight="1" thickTop="1" thickBot="1">
      <c r="B27" s="137"/>
      <c r="C27" s="138"/>
      <c r="D27" s="139"/>
      <c r="E27" s="140"/>
      <c r="F27" s="141"/>
      <c r="G27" s="142"/>
      <c r="H27" s="142"/>
      <c r="I27" s="142"/>
      <c r="J27" s="142"/>
      <c r="K27" s="142"/>
      <c r="L27" s="143"/>
    </row>
    <row r="28" spans="1:12" ht="33" customHeight="1" thickBot="1"/>
    <row r="29" spans="1:12" ht="18.75" customHeight="1" thickTop="1">
      <c r="A29" s="144" t="s">
        <v>66</v>
      </c>
      <c r="B29" s="145"/>
      <c r="C29" s="146" t="s">
        <v>205</v>
      </c>
      <c r="D29" s="145" t="s">
        <v>67</v>
      </c>
      <c r="E29" s="147" t="s">
        <v>206</v>
      </c>
    </row>
    <row r="30" spans="1:12" ht="12" customHeight="1">
      <c r="A30" s="148"/>
      <c r="B30" s="149"/>
      <c r="C30" s="150"/>
      <c r="D30" s="149"/>
      <c r="E30" s="151"/>
    </row>
    <row r="31" spans="1:12" ht="11.25" customHeight="1" thickBot="1">
      <c r="A31" s="152"/>
      <c r="B31" s="153"/>
      <c r="C31" s="154"/>
      <c r="D31" s="153"/>
      <c r="E31" s="155"/>
    </row>
    <row r="32" spans="1:12" ht="12" customHeight="1"/>
    <row r="33" spans="2:12" ht="27" thickBot="1">
      <c r="B33" s="156" t="s">
        <v>192</v>
      </c>
    </row>
    <row r="34" spans="2:12" ht="44.5" customHeight="1" thickBot="1">
      <c r="H34" s="157" t="s">
        <v>37</v>
      </c>
      <c r="I34" s="158"/>
      <c r="L34" s="159" t="s">
        <v>17</v>
      </c>
    </row>
    <row r="35" spans="2:12" ht="39.75" customHeight="1" thickBot="1">
      <c r="B35" s="160" t="s">
        <v>39</v>
      </c>
      <c r="C35" s="161"/>
      <c r="D35" s="162" t="s">
        <v>33</v>
      </c>
      <c r="E35" s="163" t="s">
        <v>193</v>
      </c>
      <c r="F35" s="164" t="s">
        <v>32</v>
      </c>
      <c r="G35" s="165" t="s">
        <v>73</v>
      </c>
      <c r="H35" s="166" t="s">
        <v>74</v>
      </c>
      <c r="I35" s="167" t="s">
        <v>75</v>
      </c>
      <c r="J35" s="168" t="s">
        <v>38</v>
      </c>
      <c r="K35" s="164" t="s">
        <v>64</v>
      </c>
      <c r="L35" s="169" t="s">
        <v>15</v>
      </c>
    </row>
    <row r="36" spans="2:12" ht="22" customHeight="1" thickBot="1">
      <c r="B36" s="170" t="s">
        <v>194</v>
      </c>
      <c r="C36" s="171"/>
      <c r="D36" s="172"/>
      <c r="E36" s="172"/>
      <c r="F36" s="172"/>
      <c r="G36" s="172"/>
      <c r="H36" s="172"/>
      <c r="I36" s="172"/>
      <c r="J36" s="173"/>
      <c r="K36" s="173"/>
      <c r="L36" s="174"/>
    </row>
    <row r="37" spans="2:12" ht="22" customHeight="1" thickTop="1">
      <c r="B37" s="175"/>
      <c r="C37" s="176" t="s">
        <v>18</v>
      </c>
      <c r="D37" s="177" t="s">
        <v>36</v>
      </c>
      <c r="E37" s="178"/>
      <c r="F37" s="179"/>
      <c r="G37" s="180"/>
      <c r="H37" s="180"/>
      <c r="I37" s="181"/>
      <c r="J37" s="182">
        <f>ROUNDDOWN(SUM(G37:I37)/4*3,-3)</f>
        <v>0</v>
      </c>
      <c r="K37" s="183">
        <f>F37*1000000</f>
        <v>0</v>
      </c>
      <c r="L37" s="184">
        <f>MIN(J37:K37)</f>
        <v>0</v>
      </c>
    </row>
    <row r="38" spans="2:12" ht="22" customHeight="1">
      <c r="B38" s="185"/>
      <c r="C38" s="186" t="s">
        <v>19</v>
      </c>
      <c r="D38" s="187" t="s">
        <v>36</v>
      </c>
      <c r="E38" s="188"/>
      <c r="F38" s="189"/>
      <c r="G38" s="190"/>
      <c r="H38" s="190"/>
      <c r="I38" s="191"/>
      <c r="J38" s="192">
        <f t="shared" ref="J38:J49" si="0">ROUNDDOWN(SUM(G38:I38)/4*3,-3)</f>
        <v>0</v>
      </c>
      <c r="K38" s="193">
        <f>F38*300000</f>
        <v>0</v>
      </c>
      <c r="L38" s="194">
        <f t="shared" ref="L38:L49" si="1">MIN(J38:K38)</f>
        <v>0</v>
      </c>
    </row>
    <row r="39" spans="2:12" ht="22" customHeight="1">
      <c r="B39" s="185"/>
      <c r="C39" s="186" t="s">
        <v>20</v>
      </c>
      <c r="D39" s="195" t="s">
        <v>36</v>
      </c>
      <c r="E39" s="188"/>
      <c r="F39" s="189"/>
      <c r="G39" s="190"/>
      <c r="H39" s="190"/>
      <c r="I39" s="191"/>
      <c r="J39" s="192">
        <f t="shared" si="0"/>
        <v>0</v>
      </c>
      <c r="K39" s="196">
        <f>F39*300000</f>
        <v>0</v>
      </c>
      <c r="L39" s="194">
        <f t="shared" si="1"/>
        <v>0</v>
      </c>
    </row>
    <row r="40" spans="2:12" ht="22" customHeight="1">
      <c r="B40" s="185"/>
      <c r="C40" s="186" t="s">
        <v>14</v>
      </c>
      <c r="D40" s="195" t="s">
        <v>36</v>
      </c>
      <c r="E40" s="188"/>
      <c r="F40" s="189"/>
      <c r="G40" s="190"/>
      <c r="H40" s="190"/>
      <c r="I40" s="191"/>
      <c r="J40" s="192">
        <f t="shared" si="0"/>
        <v>0</v>
      </c>
      <c r="K40" s="193">
        <f t="shared" ref="K40" si="2">F40*1000000</f>
        <v>0</v>
      </c>
      <c r="L40" s="194">
        <f t="shared" si="1"/>
        <v>0</v>
      </c>
    </row>
    <row r="41" spans="2:12" ht="22" customHeight="1">
      <c r="B41" s="185"/>
      <c r="C41" s="186" t="s">
        <v>68</v>
      </c>
      <c r="D41" s="195" t="s">
        <v>152</v>
      </c>
      <c r="E41" s="188" t="s">
        <v>207</v>
      </c>
      <c r="F41" s="189">
        <v>20</v>
      </c>
      <c r="G41" s="190">
        <v>2400000</v>
      </c>
      <c r="H41" s="190">
        <v>40000</v>
      </c>
      <c r="I41" s="191">
        <v>320000</v>
      </c>
      <c r="J41" s="192">
        <f>ROUNDDOWN(SUM(G41:I41)/4*3,-3)</f>
        <v>2070000</v>
      </c>
      <c r="K41" s="193">
        <f t="shared" ref="K41:K49" si="3">F41*300000</f>
        <v>6000000</v>
      </c>
      <c r="L41" s="194">
        <f t="shared" si="1"/>
        <v>2070000</v>
      </c>
    </row>
    <row r="42" spans="2:12" ht="22" customHeight="1">
      <c r="B42" s="185"/>
      <c r="C42" s="186" t="s">
        <v>69</v>
      </c>
      <c r="D42" s="195" t="s">
        <v>36</v>
      </c>
      <c r="E42" s="188"/>
      <c r="F42" s="189"/>
      <c r="G42" s="190"/>
      <c r="H42" s="190"/>
      <c r="I42" s="191"/>
      <c r="J42" s="192">
        <f>ROUNDDOWN(SUM(G42:I42)/4*3,-3)</f>
        <v>0</v>
      </c>
      <c r="K42" s="193">
        <f t="shared" si="3"/>
        <v>0</v>
      </c>
      <c r="L42" s="194">
        <f t="shared" si="1"/>
        <v>0</v>
      </c>
    </row>
    <row r="43" spans="2:12" ht="22" customHeight="1">
      <c r="B43" s="185"/>
      <c r="C43" s="186" t="s">
        <v>1</v>
      </c>
      <c r="D43" s="195" t="s">
        <v>36</v>
      </c>
      <c r="E43" s="188"/>
      <c r="F43" s="189"/>
      <c r="G43" s="190"/>
      <c r="H43" s="190"/>
      <c r="I43" s="191"/>
      <c r="J43" s="192">
        <f t="shared" si="0"/>
        <v>0</v>
      </c>
      <c r="K43" s="193">
        <f t="shared" si="3"/>
        <v>0</v>
      </c>
      <c r="L43" s="194">
        <f t="shared" si="1"/>
        <v>0</v>
      </c>
    </row>
    <row r="44" spans="2:12" ht="22" customHeight="1">
      <c r="B44" s="185"/>
      <c r="C44" s="186" t="s">
        <v>1</v>
      </c>
      <c r="D44" s="195" t="s">
        <v>36</v>
      </c>
      <c r="E44" s="188"/>
      <c r="F44" s="189"/>
      <c r="G44" s="190"/>
      <c r="H44" s="190"/>
      <c r="I44" s="191"/>
      <c r="J44" s="192">
        <f t="shared" si="0"/>
        <v>0</v>
      </c>
      <c r="K44" s="193">
        <f t="shared" si="3"/>
        <v>0</v>
      </c>
      <c r="L44" s="194">
        <f t="shared" si="1"/>
        <v>0</v>
      </c>
    </row>
    <row r="45" spans="2:12" ht="22" customHeight="1">
      <c r="B45" s="185"/>
      <c r="C45" s="186" t="s">
        <v>1</v>
      </c>
      <c r="D45" s="195" t="s">
        <v>36</v>
      </c>
      <c r="E45" s="188"/>
      <c r="F45" s="189"/>
      <c r="G45" s="190"/>
      <c r="H45" s="190"/>
      <c r="I45" s="191"/>
      <c r="J45" s="192">
        <f t="shared" si="0"/>
        <v>0</v>
      </c>
      <c r="K45" s="193">
        <f t="shared" si="3"/>
        <v>0</v>
      </c>
      <c r="L45" s="194">
        <f t="shared" si="1"/>
        <v>0</v>
      </c>
    </row>
    <row r="46" spans="2:12" ht="22" customHeight="1">
      <c r="B46" s="185"/>
      <c r="C46" s="186" t="s">
        <v>1</v>
      </c>
      <c r="D46" s="195" t="s">
        <v>36</v>
      </c>
      <c r="E46" s="188"/>
      <c r="F46" s="189"/>
      <c r="G46" s="190"/>
      <c r="H46" s="190"/>
      <c r="I46" s="191"/>
      <c r="J46" s="192">
        <f t="shared" si="0"/>
        <v>0</v>
      </c>
      <c r="K46" s="193">
        <f t="shared" si="3"/>
        <v>0</v>
      </c>
      <c r="L46" s="194">
        <f t="shared" si="1"/>
        <v>0</v>
      </c>
    </row>
    <row r="47" spans="2:12" ht="22" customHeight="1">
      <c r="B47" s="185"/>
      <c r="C47" s="186" t="s">
        <v>9</v>
      </c>
      <c r="D47" s="195" t="s">
        <v>36</v>
      </c>
      <c r="E47" s="188"/>
      <c r="F47" s="189"/>
      <c r="G47" s="190"/>
      <c r="H47" s="190"/>
      <c r="I47" s="191"/>
      <c r="J47" s="192">
        <f t="shared" si="0"/>
        <v>0</v>
      </c>
      <c r="K47" s="193">
        <f t="shared" si="3"/>
        <v>0</v>
      </c>
      <c r="L47" s="194">
        <f t="shared" si="1"/>
        <v>0</v>
      </c>
    </row>
    <row r="48" spans="2:12" ht="22" customHeight="1">
      <c r="B48" s="185"/>
      <c r="C48" s="186" t="s">
        <v>10</v>
      </c>
      <c r="D48" s="195" t="s">
        <v>36</v>
      </c>
      <c r="E48" s="188"/>
      <c r="F48" s="189"/>
      <c r="G48" s="190"/>
      <c r="H48" s="190"/>
      <c r="I48" s="191"/>
      <c r="J48" s="192">
        <f t="shared" si="0"/>
        <v>0</v>
      </c>
      <c r="K48" s="193">
        <f t="shared" si="3"/>
        <v>0</v>
      </c>
      <c r="L48" s="194">
        <f t="shared" si="1"/>
        <v>0</v>
      </c>
    </row>
    <row r="49" spans="2:14" ht="22" customHeight="1" thickBot="1">
      <c r="B49" s="197"/>
      <c r="C49" s="198" t="s">
        <v>11</v>
      </c>
      <c r="D49" s="199" t="s">
        <v>36</v>
      </c>
      <c r="E49" s="200"/>
      <c r="F49" s="201"/>
      <c r="G49" s="202"/>
      <c r="H49" s="202"/>
      <c r="I49" s="203"/>
      <c r="J49" s="204">
        <f t="shared" si="0"/>
        <v>0</v>
      </c>
      <c r="K49" s="205">
        <f t="shared" si="3"/>
        <v>0</v>
      </c>
      <c r="L49" s="206">
        <f t="shared" si="1"/>
        <v>0</v>
      </c>
    </row>
    <row r="50" spans="2:14" ht="22" customHeight="1" thickTop="1" thickBot="1">
      <c r="B50" s="207" t="s">
        <v>195</v>
      </c>
      <c r="C50" s="208"/>
      <c r="D50" s="209"/>
      <c r="E50" s="209"/>
      <c r="F50" s="210"/>
      <c r="G50" s="211"/>
      <c r="H50" s="211"/>
      <c r="I50" s="212"/>
      <c r="J50" s="213"/>
      <c r="K50" s="214"/>
      <c r="L50" s="215"/>
    </row>
    <row r="51" spans="2:14" ht="22" customHeight="1" thickTop="1">
      <c r="B51" s="216"/>
      <c r="C51" s="217" t="s">
        <v>47</v>
      </c>
      <c r="D51" s="218" t="s">
        <v>36</v>
      </c>
      <c r="E51" s="219"/>
      <c r="F51" s="220" t="s">
        <v>70</v>
      </c>
      <c r="G51" s="221"/>
      <c r="H51" s="222"/>
      <c r="I51" s="219"/>
      <c r="J51" s="223">
        <f t="shared" ref="J51" si="4">ROUNDDOWN(SUM(G51:I51)/4*3,0)</f>
        <v>0</v>
      </c>
      <c r="K51" s="224" t="str">
        <f>IF(C51="（契約方法を選択する）", 0, IF(OR(C52="", C53="", C53="ケアプランデータ連携システムのデータ連携について選択"), "条件が不正です。", IF(AND(C51="職員数に応じて必要なライセンス数が変動するもの", C52="（職員数をプルダウンから選択）"), "条件が不正です", IF(C51="職員数に応じて必要なライセンス数が変動しないもの", 2500000 + IF(C53="5事業所以上と連携する", 50000, 0), IF(C51="職員数に応じて必要なライセンス数が変動するもの", IF(C52="１名以上10名以下", 1000000, IF(C52="11名以上20名以下", 1500000, IF(C52="21名以上30名以下", 2000000, IF(C52="31名以上", 2500000, "条件が不正です")))) + IF(C53="5事業所以上と連携する", 50000, 0), "条件が不正です")))))</f>
        <v>条件が不正です</v>
      </c>
      <c r="L51" s="225">
        <f>MIN(J51:K51)</f>
        <v>0</v>
      </c>
      <c r="N51" s="394"/>
    </row>
    <row r="52" spans="2:14" ht="22" customHeight="1">
      <c r="B52" s="226"/>
      <c r="C52" s="227" t="s">
        <v>44</v>
      </c>
      <c r="D52" s="228"/>
      <c r="E52" s="229"/>
      <c r="F52" s="230"/>
      <c r="G52" s="231"/>
      <c r="H52" s="232"/>
      <c r="I52" s="229"/>
      <c r="J52" s="233"/>
      <c r="K52" s="234"/>
      <c r="L52" s="235"/>
    </row>
    <row r="53" spans="2:14" ht="22.5" customHeight="1" thickBot="1">
      <c r="B53" s="236"/>
      <c r="C53" s="237" t="s">
        <v>76</v>
      </c>
      <c r="D53" s="238"/>
      <c r="E53" s="239"/>
      <c r="F53" s="240"/>
      <c r="G53" s="241"/>
      <c r="H53" s="242"/>
      <c r="I53" s="239"/>
      <c r="J53" s="243"/>
      <c r="K53" s="244"/>
      <c r="L53" s="245"/>
    </row>
    <row r="54" spans="2:14" ht="21" customHeight="1" thickBot="1">
      <c r="B54" s="246" t="s">
        <v>196</v>
      </c>
      <c r="C54" s="247"/>
      <c r="D54" s="248"/>
      <c r="E54" s="248"/>
      <c r="F54" s="249"/>
      <c r="G54" s="250"/>
      <c r="H54" s="251"/>
      <c r="I54" s="251"/>
      <c r="J54" s="252"/>
      <c r="K54" s="253"/>
      <c r="L54" s="254"/>
    </row>
    <row r="55" spans="2:14" ht="21.65" customHeight="1" thickTop="1">
      <c r="B55" s="255"/>
      <c r="C55" s="176" t="s">
        <v>2</v>
      </c>
      <c r="D55" s="256" t="s">
        <v>36</v>
      </c>
      <c r="E55" s="178"/>
      <c r="F55" s="179"/>
      <c r="G55" s="181"/>
      <c r="H55" s="257" t="s">
        <v>77</v>
      </c>
      <c r="I55" s="258" t="s">
        <v>77</v>
      </c>
      <c r="J55" s="259">
        <f>ROUNDDOWN(SUM(G55:I55)/4*3,-3)</f>
        <v>0</v>
      </c>
      <c r="K55" s="260">
        <f>F55*1000000</f>
        <v>0</v>
      </c>
      <c r="L55" s="261">
        <f t="shared" ref="L55:L61" si="5">MIN(J55:K55)</f>
        <v>0</v>
      </c>
    </row>
    <row r="56" spans="2:14" ht="32">
      <c r="B56" s="255"/>
      <c r="C56" s="186" t="s">
        <v>3</v>
      </c>
      <c r="D56" s="195" t="s">
        <v>36</v>
      </c>
      <c r="E56" s="188"/>
      <c r="F56" s="189"/>
      <c r="G56" s="191"/>
      <c r="H56" s="262" t="s">
        <v>77</v>
      </c>
      <c r="I56" s="263" t="s">
        <v>77</v>
      </c>
      <c r="J56" s="264">
        <f t="shared" ref="J56:J61" si="6">ROUNDDOWN(SUM(G56:I56)/4*3,-3)</f>
        <v>0</v>
      </c>
      <c r="K56" s="193">
        <f>F56*1000000</f>
        <v>0</v>
      </c>
      <c r="L56" s="265">
        <f t="shared" si="5"/>
        <v>0</v>
      </c>
    </row>
    <row r="57" spans="2:14" ht="32">
      <c r="B57" s="255"/>
      <c r="C57" s="186" t="s">
        <v>4</v>
      </c>
      <c r="D57" s="195" t="s">
        <v>36</v>
      </c>
      <c r="E57" s="188"/>
      <c r="F57" s="266"/>
      <c r="G57" s="191"/>
      <c r="H57" s="262" t="s">
        <v>77</v>
      </c>
      <c r="I57" s="263" t="s">
        <v>77</v>
      </c>
      <c r="J57" s="264">
        <f t="shared" si="6"/>
        <v>0</v>
      </c>
      <c r="K57" s="193">
        <f>F57*1000000</f>
        <v>0</v>
      </c>
      <c r="L57" s="265">
        <f t="shared" si="5"/>
        <v>0</v>
      </c>
    </row>
    <row r="58" spans="2:14" ht="42.75" customHeight="1">
      <c r="B58" s="255"/>
      <c r="C58" s="186" t="s">
        <v>71</v>
      </c>
      <c r="D58" s="195" t="s">
        <v>36</v>
      </c>
      <c r="E58" s="188"/>
      <c r="F58" s="267"/>
      <c r="G58" s="191"/>
      <c r="H58" s="262" t="s">
        <v>77</v>
      </c>
      <c r="I58" s="263" t="s">
        <v>77</v>
      </c>
      <c r="J58" s="264">
        <f>ROUNDDOWN(SUM(G58:I58)/4*3,-3)</f>
        <v>0</v>
      </c>
      <c r="K58" s="193">
        <f>F58*1000000</f>
        <v>0</v>
      </c>
      <c r="L58" s="265">
        <f t="shared" si="5"/>
        <v>0</v>
      </c>
    </row>
    <row r="59" spans="2:14" ht="22" customHeight="1">
      <c r="B59" s="255"/>
      <c r="C59" s="186" t="s">
        <v>5</v>
      </c>
      <c r="D59" s="195" t="s">
        <v>36</v>
      </c>
      <c r="E59" s="188"/>
      <c r="F59" s="267"/>
      <c r="G59" s="191"/>
      <c r="H59" s="262" t="s">
        <v>77</v>
      </c>
      <c r="I59" s="263" t="s">
        <v>77</v>
      </c>
      <c r="J59" s="264">
        <f t="shared" si="6"/>
        <v>0</v>
      </c>
      <c r="K59" s="193">
        <f t="shared" ref="K59:K61" si="7">F59*1000000</f>
        <v>0</v>
      </c>
      <c r="L59" s="265">
        <f t="shared" si="5"/>
        <v>0</v>
      </c>
    </row>
    <row r="60" spans="2:14" ht="22" customHeight="1">
      <c r="B60" s="255"/>
      <c r="C60" s="186" t="s">
        <v>6</v>
      </c>
      <c r="D60" s="195" t="s">
        <v>36</v>
      </c>
      <c r="E60" s="188"/>
      <c r="F60" s="189"/>
      <c r="G60" s="191"/>
      <c r="H60" s="262" t="s">
        <v>77</v>
      </c>
      <c r="I60" s="263" t="s">
        <v>77</v>
      </c>
      <c r="J60" s="264">
        <f t="shared" si="6"/>
        <v>0</v>
      </c>
      <c r="K60" s="193">
        <f t="shared" si="7"/>
        <v>0</v>
      </c>
      <c r="L60" s="265">
        <f t="shared" si="5"/>
        <v>0</v>
      </c>
    </row>
    <row r="61" spans="2:14" ht="22" customHeight="1" thickBot="1">
      <c r="B61" s="268"/>
      <c r="C61" s="198" t="s">
        <v>7</v>
      </c>
      <c r="D61" s="199" t="s">
        <v>36</v>
      </c>
      <c r="E61" s="200"/>
      <c r="F61" s="201"/>
      <c r="G61" s="203"/>
      <c r="H61" s="269" t="s">
        <v>77</v>
      </c>
      <c r="I61" s="270" t="s">
        <v>77</v>
      </c>
      <c r="J61" s="271">
        <f t="shared" si="6"/>
        <v>0</v>
      </c>
      <c r="K61" s="272">
        <f t="shared" si="7"/>
        <v>0</v>
      </c>
      <c r="L61" s="273">
        <f t="shared" si="5"/>
        <v>0</v>
      </c>
    </row>
    <row r="62" spans="2:14" ht="36" customHeight="1" thickTop="1" thickBot="1">
      <c r="B62" s="274" t="s">
        <v>8</v>
      </c>
      <c r="C62" s="275"/>
      <c r="D62" s="275"/>
      <c r="E62" s="276"/>
      <c r="F62" s="276"/>
      <c r="G62" s="277">
        <f>SUBTOTAL(9,G37:G49,G51:G52,G55:G61)</f>
        <v>2400000</v>
      </c>
      <c r="H62" s="278"/>
      <c r="I62" s="278"/>
      <c r="J62" s="279"/>
      <c r="K62" s="280"/>
      <c r="L62" s="281">
        <f>ROUNDDOWN((SUBTOTAL(9,L37:L49,L51:L52,L55:L61)),-3)</f>
        <v>2070000</v>
      </c>
    </row>
    <row r="63" spans="2:14">
      <c r="L63" s="282"/>
    </row>
    <row r="64" spans="2:14">
      <c r="L64" s="282"/>
    </row>
    <row r="65" spans="2:12" ht="27.65" customHeight="1" thickBot="1">
      <c r="B65" s="156" t="s">
        <v>16</v>
      </c>
      <c r="C65" s="283"/>
      <c r="D65" s="283"/>
    </row>
    <row r="66" spans="2:12" ht="41.5" customHeight="1" thickBot="1">
      <c r="H66" s="157" t="s">
        <v>37</v>
      </c>
      <c r="I66" s="158"/>
      <c r="L66" s="159" t="s">
        <v>17</v>
      </c>
    </row>
    <row r="67" spans="2:12" ht="45.75" customHeight="1" thickBot="1">
      <c r="B67" s="160" t="s">
        <v>39</v>
      </c>
      <c r="C67" s="161"/>
      <c r="D67" s="284" t="s">
        <v>33</v>
      </c>
      <c r="E67" s="285" t="s">
        <v>197</v>
      </c>
      <c r="F67" s="286" t="s">
        <v>32</v>
      </c>
      <c r="G67" s="165" t="s">
        <v>73</v>
      </c>
      <c r="H67" s="166" t="s">
        <v>74</v>
      </c>
      <c r="I67" s="167" t="s">
        <v>75</v>
      </c>
      <c r="J67" s="168" t="s">
        <v>38</v>
      </c>
      <c r="K67" s="287" t="s">
        <v>64</v>
      </c>
      <c r="L67" s="288" t="s">
        <v>15</v>
      </c>
    </row>
    <row r="68" spans="2:12" ht="30" customHeight="1" thickTop="1" thickBot="1">
      <c r="B68" s="289" t="s">
        <v>78</v>
      </c>
      <c r="C68" s="290"/>
      <c r="D68" s="291" t="s">
        <v>36</v>
      </c>
      <c r="E68" s="292"/>
      <c r="F68" s="293" t="s">
        <v>72</v>
      </c>
      <c r="G68" s="294"/>
      <c r="H68" s="295"/>
      <c r="I68" s="295"/>
      <c r="J68" s="296"/>
      <c r="K68" s="297"/>
      <c r="L68" s="298"/>
    </row>
    <row r="69" spans="2:12" ht="30" customHeight="1" thickTop="1" thickBot="1">
      <c r="B69" s="299" t="s">
        <v>198</v>
      </c>
      <c r="C69" s="300"/>
      <c r="D69" s="301"/>
      <c r="E69" s="301"/>
      <c r="F69" s="302"/>
      <c r="G69" s="301"/>
      <c r="H69" s="303"/>
      <c r="I69" s="304"/>
      <c r="J69" s="305"/>
      <c r="K69" s="306"/>
      <c r="L69" s="307"/>
    </row>
    <row r="70" spans="2:12" ht="30" customHeight="1" thickTop="1">
      <c r="B70" s="308"/>
      <c r="C70" s="309" t="s">
        <v>79</v>
      </c>
      <c r="D70" s="310" t="s">
        <v>36</v>
      </c>
      <c r="E70" s="311"/>
      <c r="F70" s="312"/>
      <c r="G70" s="313"/>
      <c r="H70" s="303"/>
      <c r="I70" s="303"/>
      <c r="J70" s="314"/>
      <c r="K70" s="315"/>
      <c r="L70" s="316"/>
    </row>
    <row r="71" spans="2:12" ht="30" customHeight="1">
      <c r="B71" s="308"/>
      <c r="C71" s="317" t="s">
        <v>79</v>
      </c>
      <c r="D71" s="318" t="s">
        <v>36</v>
      </c>
      <c r="E71" s="319"/>
      <c r="F71" s="320"/>
      <c r="G71" s="321"/>
      <c r="H71" s="303"/>
      <c r="I71" s="303"/>
      <c r="J71" s="314"/>
      <c r="K71" s="315"/>
      <c r="L71" s="316"/>
    </row>
    <row r="72" spans="2:12" ht="30" customHeight="1">
      <c r="B72" s="308"/>
      <c r="C72" s="317" t="s">
        <v>79</v>
      </c>
      <c r="D72" s="318" t="s">
        <v>36</v>
      </c>
      <c r="E72" s="319"/>
      <c r="F72" s="266"/>
      <c r="G72" s="321"/>
      <c r="H72" s="303"/>
      <c r="I72" s="303"/>
      <c r="J72" s="314"/>
      <c r="K72" s="315"/>
      <c r="L72" s="316"/>
    </row>
    <row r="73" spans="2:12" ht="30" customHeight="1">
      <c r="B73" s="308"/>
      <c r="C73" s="317" t="s">
        <v>79</v>
      </c>
      <c r="D73" s="318" t="s">
        <v>36</v>
      </c>
      <c r="E73" s="319"/>
      <c r="F73" s="320"/>
      <c r="G73" s="321"/>
      <c r="H73" s="303"/>
      <c r="I73" s="303"/>
      <c r="J73" s="314"/>
      <c r="K73" s="315"/>
      <c r="L73" s="316"/>
    </row>
    <row r="74" spans="2:12" ht="30" customHeight="1">
      <c r="B74" s="308"/>
      <c r="C74" s="317" t="s">
        <v>79</v>
      </c>
      <c r="D74" s="318" t="s">
        <v>36</v>
      </c>
      <c r="E74" s="319"/>
      <c r="F74" s="320"/>
      <c r="G74" s="321"/>
      <c r="H74" s="303"/>
      <c r="I74" s="303"/>
      <c r="J74" s="314"/>
      <c r="K74" s="315"/>
      <c r="L74" s="316"/>
    </row>
    <row r="75" spans="2:12" ht="30" customHeight="1">
      <c r="B75" s="308"/>
      <c r="C75" s="317" t="s">
        <v>79</v>
      </c>
      <c r="D75" s="318" t="s">
        <v>36</v>
      </c>
      <c r="E75" s="319"/>
      <c r="F75" s="320"/>
      <c r="G75" s="321"/>
      <c r="H75" s="303"/>
      <c r="I75" s="303"/>
      <c r="J75" s="314"/>
      <c r="K75" s="315"/>
      <c r="L75" s="316"/>
    </row>
    <row r="76" spans="2:12" ht="30" customHeight="1">
      <c r="B76" s="308"/>
      <c r="C76" s="322" t="s">
        <v>199</v>
      </c>
      <c r="D76" s="323" t="s">
        <v>36</v>
      </c>
      <c r="E76" s="324"/>
      <c r="F76" s="325"/>
      <c r="G76" s="326"/>
      <c r="H76" s="303"/>
      <c r="I76" s="303"/>
      <c r="J76" s="327"/>
      <c r="K76" s="306"/>
      <c r="L76" s="328"/>
    </row>
    <row r="77" spans="2:12" ht="30" customHeight="1" thickBot="1">
      <c r="B77" s="308"/>
      <c r="C77" s="329" t="s">
        <v>200</v>
      </c>
      <c r="D77" s="330" t="s">
        <v>36</v>
      </c>
      <c r="E77" s="331"/>
      <c r="F77" s="332"/>
      <c r="G77" s="333"/>
      <c r="H77" s="334"/>
      <c r="I77" s="334"/>
      <c r="J77" s="335"/>
      <c r="K77" s="336"/>
      <c r="L77" s="337"/>
    </row>
    <row r="78" spans="2:12" ht="30.75" customHeight="1" thickTop="1" thickBot="1">
      <c r="B78" s="338" t="s">
        <v>8</v>
      </c>
      <c r="C78" s="339"/>
      <c r="D78" s="275"/>
      <c r="E78" s="276"/>
      <c r="F78" s="340"/>
      <c r="G78" s="277">
        <f>SUBTOTAL(9,G68,G70:G77)</f>
        <v>0</v>
      </c>
      <c r="H78" s="341">
        <f>H68</f>
        <v>0</v>
      </c>
      <c r="I78" s="341">
        <f>I68</f>
        <v>0</v>
      </c>
      <c r="J78" s="342">
        <f>ROUNDDOWN(SUM(G78:I78)/4*3,-3)</f>
        <v>0</v>
      </c>
      <c r="K78" s="343">
        <v>10000000</v>
      </c>
      <c r="L78" s="281">
        <f>MIN(J78:K78)</f>
        <v>0</v>
      </c>
    </row>
    <row r="79" spans="2:12" ht="15.5" thickBot="1"/>
    <row r="80" spans="2:12" ht="86.15" customHeight="1" thickBot="1">
      <c r="B80" s="344" t="s">
        <v>201</v>
      </c>
      <c r="C80" s="345"/>
      <c r="D80" s="345"/>
      <c r="E80" s="346"/>
      <c r="F80" s="347">
        <f>SUM(F37:F49,F55:F57,F60:F61,F70:F75)</f>
        <v>20</v>
      </c>
      <c r="G80" s="348" t="s">
        <v>202</v>
      </c>
      <c r="H80" s="349"/>
      <c r="I80" s="349"/>
      <c r="J80" s="350"/>
      <c r="K80" s="351"/>
      <c r="L80" s="352"/>
    </row>
    <row r="82" spans="2:12" ht="27.65" customHeight="1" thickBot="1">
      <c r="B82" s="156" t="s">
        <v>50</v>
      </c>
      <c r="C82" s="283"/>
      <c r="D82" s="283"/>
    </row>
    <row r="83" spans="2:12" ht="37.9" customHeight="1" thickTop="1" thickBot="1">
      <c r="K83" s="353" t="s">
        <v>203</v>
      </c>
      <c r="L83" s="354"/>
    </row>
    <row r="84" spans="2:12" ht="30" customHeight="1" thickTop="1" thickBot="1">
      <c r="B84" s="355" t="s">
        <v>55</v>
      </c>
      <c r="C84" s="356"/>
      <c r="D84" s="357" t="s">
        <v>33</v>
      </c>
      <c r="E84" s="163" t="s">
        <v>48</v>
      </c>
      <c r="F84" s="164" t="s">
        <v>49</v>
      </c>
      <c r="G84" s="358" t="s">
        <v>38</v>
      </c>
      <c r="H84" s="287" t="s">
        <v>64</v>
      </c>
      <c r="I84" s="288" t="s">
        <v>15</v>
      </c>
      <c r="K84" s="359" t="s">
        <v>80</v>
      </c>
      <c r="L84" s="360"/>
    </row>
    <row r="85" spans="2:12" ht="25.15" customHeight="1" thickTop="1">
      <c r="B85" s="361" t="s">
        <v>61</v>
      </c>
      <c r="C85" s="362"/>
      <c r="D85" s="363" t="s">
        <v>36</v>
      </c>
      <c r="E85" s="364"/>
      <c r="F85" s="365"/>
      <c r="G85" s="366">
        <f>ROUNDDOWN(F85/4*3,-3)</f>
        <v>0</v>
      </c>
      <c r="H85" s="367">
        <v>450000</v>
      </c>
      <c r="I85" s="368">
        <f>MIN(G85,H85)</f>
        <v>0</v>
      </c>
      <c r="K85" s="369">
        <f>L62+L78+I88</f>
        <v>2070000</v>
      </c>
      <c r="L85" s="370"/>
    </row>
    <row r="86" spans="2:12" ht="25.15" customHeight="1">
      <c r="B86" s="371" t="s">
        <v>62</v>
      </c>
      <c r="C86" s="372"/>
      <c r="D86" s="373"/>
      <c r="E86" s="374"/>
      <c r="F86" s="375"/>
      <c r="G86" s="376"/>
      <c r="H86" s="377"/>
      <c r="I86" s="378"/>
      <c r="K86" s="379"/>
      <c r="L86" s="370"/>
    </row>
    <row r="87" spans="2:12" ht="25.15" customHeight="1" thickBot="1">
      <c r="B87" s="380" t="s">
        <v>63</v>
      </c>
      <c r="C87" s="381"/>
      <c r="D87" s="382"/>
      <c r="E87" s="383"/>
      <c r="F87" s="384"/>
      <c r="G87" s="385"/>
      <c r="H87" s="386"/>
      <c r="I87" s="378"/>
      <c r="K87" s="379"/>
      <c r="L87" s="370"/>
    </row>
    <row r="88" spans="2:12" ht="31.5" customHeight="1" thickTop="1" thickBot="1">
      <c r="B88" s="387" t="s">
        <v>8</v>
      </c>
      <c r="C88" s="388"/>
      <c r="D88" s="276"/>
      <c r="E88" s="276"/>
      <c r="F88" s="389">
        <f>F85</f>
        <v>0</v>
      </c>
      <c r="G88" s="390"/>
      <c r="H88" s="391"/>
      <c r="I88" s="281">
        <f>I85</f>
        <v>0</v>
      </c>
      <c r="K88" s="392"/>
      <c r="L88" s="393"/>
    </row>
  </sheetData>
  <mergeCells count="36">
    <mergeCell ref="K85:L88"/>
    <mergeCell ref="B88:C88"/>
    <mergeCell ref="H68:H77"/>
    <mergeCell ref="I68:I77"/>
    <mergeCell ref="B80:E80"/>
    <mergeCell ref="B84:C84"/>
    <mergeCell ref="D85:D87"/>
    <mergeCell ref="E85:E87"/>
    <mergeCell ref="F85:F87"/>
    <mergeCell ref="G85:G87"/>
    <mergeCell ref="H85:H87"/>
    <mergeCell ref="I85:I87"/>
    <mergeCell ref="J51:J53"/>
    <mergeCell ref="K51:K53"/>
    <mergeCell ref="L51:L53"/>
    <mergeCell ref="B52:B53"/>
    <mergeCell ref="H66:I66"/>
    <mergeCell ref="B67:C67"/>
    <mergeCell ref="D51:D53"/>
    <mergeCell ref="E51:E53"/>
    <mergeCell ref="F51:F53"/>
    <mergeCell ref="G51:G53"/>
    <mergeCell ref="H51:H53"/>
    <mergeCell ref="I51:I53"/>
    <mergeCell ref="A29:B31"/>
    <mergeCell ref="C29:C31"/>
    <mergeCell ref="D29:D31"/>
    <mergeCell ref="E29:E31"/>
    <mergeCell ref="H34:I34"/>
    <mergeCell ref="B35:C35"/>
    <mergeCell ref="B7:C7"/>
    <mergeCell ref="B10:C10"/>
    <mergeCell ref="B18:C18"/>
    <mergeCell ref="B21:C21"/>
    <mergeCell ref="B26:C26"/>
    <mergeCell ref="G26:L26"/>
  </mergeCells>
  <phoneticPr fontId="2"/>
  <conditionalFormatting sqref="C53">
    <cfRule type="expression" dxfId="144" priority="8">
      <formula>$E$29="介護予防認知症対応型共同生活介護"</formula>
    </cfRule>
    <cfRule type="expression" dxfId="143" priority="9">
      <formula>$E$29="介護予防特定施設入居者生活介護"</formula>
    </cfRule>
    <cfRule type="expression" dxfId="142" priority="10">
      <formula>$E$29="介護医療院"</formula>
    </cfRule>
    <cfRule type="expression" dxfId="141" priority="11">
      <formula>$E$29="軽費老人ホーム"</formula>
    </cfRule>
    <cfRule type="expression" dxfId="140" priority="12">
      <formula>$E$29="養護老人ホーム"</formula>
    </cfRule>
    <cfRule type="expression" dxfId="139" priority="13">
      <formula>$E$29="複合型サービス（看護小規模多機能型居宅介護）"</formula>
    </cfRule>
    <cfRule type="expression" dxfId="138" priority="14">
      <formula>$E$29="認知症対応型共同生活介護"</formula>
    </cfRule>
    <cfRule type="expression" dxfId="137" priority="15">
      <formula>$E$29="地域密着型特定施設入居者生活介護"</formula>
    </cfRule>
    <cfRule type="expression" dxfId="136" priority="16">
      <formula>$E$29="特定施設入居者生活介護"</formula>
    </cfRule>
    <cfRule type="expression" dxfId="135" priority="17">
      <formula>$E$29="介護老人保健施設"</formula>
    </cfRule>
    <cfRule type="expression" dxfId="134" priority="18">
      <formula>$E$29="介護老人福祉施設"</formula>
    </cfRule>
  </conditionalFormatting>
  <conditionalFormatting sqref="C52">
    <cfRule type="expression" dxfId="133" priority="7">
      <formula>$C$51="職員数に応じて必要なライセンス数が変動しないもの"</formula>
    </cfRule>
  </conditionalFormatting>
  <conditionalFormatting sqref="F70:F71">
    <cfRule type="expression" dxfId="132" priority="6">
      <formula>$C$72="介護業務支援"</formula>
    </cfRule>
  </conditionalFormatting>
  <conditionalFormatting sqref="F73">
    <cfRule type="expression" dxfId="131" priority="5">
      <formula>$C$73="介護業務支援"</formula>
    </cfRule>
  </conditionalFormatting>
  <conditionalFormatting sqref="F74:F76">
    <cfRule type="expression" dxfId="130" priority="4">
      <formula>$C$74="介護業務支援"</formula>
    </cfRule>
  </conditionalFormatting>
  <conditionalFormatting sqref="F77">
    <cfRule type="expression" dxfId="129" priority="3">
      <formula>$C$77="介護業務支援"</formula>
    </cfRule>
  </conditionalFormatting>
  <conditionalFormatting sqref="F80">
    <cfRule type="expression" dxfId="128" priority="1">
      <formula>"F76&gt;F21"</formula>
    </cfRule>
    <cfRule type="expression" dxfId="127" priority="2">
      <formula>"F76&gt;F18"</formula>
    </cfRule>
  </conditionalFormatting>
  <dataValidations count="2">
    <dataValidation type="whole" operator="greaterThanOrEqual" allowBlank="1" showInputMessage="1" showErrorMessage="1" sqref="F85:F87" xr:uid="{BF1D87B2-3293-43DD-BA1A-E0ECECC62D55}">
      <formula1>1</formula1>
    </dataValidation>
    <dataValidation type="whole" allowBlank="1" showInputMessage="1" showErrorMessage="1" sqref="F37:F49 F55:F56 F58:F61 F70:F71 F73:F77" xr:uid="{A25360B5-308B-498C-9701-803B0A272DF6}">
      <formula1>1</formula1>
      <formula2>1000</formula2>
    </dataValidation>
  </dataValidations>
  <pageMargins left="0.25" right="0.25" top="0.75" bottom="0.75" header="0.3" footer="0.3"/>
  <pageSetup paperSize="9" scale="45" fitToHeight="0" orientation="landscape" r:id="rId1"/>
  <rowBreaks count="2" manualBreakCount="2">
    <brk id="49" max="12" man="1"/>
    <brk id="62" max="12"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53200-4261-47BB-A21E-1CE78EABF052}">
  <sheetPr>
    <tabColor rgb="FFCCFFFF"/>
    <pageSetUpPr fitToPage="1"/>
  </sheetPr>
  <dimension ref="A11:I38"/>
  <sheetViews>
    <sheetView showGridLines="0" view="pageBreakPreview" zoomScale="70" zoomScaleNormal="85" zoomScaleSheetLayoutView="70" workbookViewId="0"/>
  </sheetViews>
  <sheetFormatPr defaultColWidth="8.75" defaultRowHeight="15"/>
  <cols>
    <col min="1" max="1" width="3.25" style="11" customWidth="1"/>
    <col min="2" max="2" width="25.33203125" style="11" customWidth="1"/>
    <col min="3" max="3" width="16.5" style="11" customWidth="1"/>
    <col min="4" max="4" width="17.5" style="11" customWidth="1"/>
    <col min="5" max="5" width="27.75" style="11" customWidth="1"/>
    <col min="6" max="6" width="19.83203125" style="11" customWidth="1"/>
    <col min="7" max="7" width="29.58203125" style="11" customWidth="1"/>
    <col min="8" max="8" width="18.75" style="11" customWidth="1"/>
    <col min="9" max="9" width="24.08203125" style="11" customWidth="1"/>
    <col min="10" max="10" width="5" style="11" customWidth="1"/>
    <col min="11" max="16384" width="8.75" style="11"/>
  </cols>
  <sheetData>
    <row r="11" spans="1:5" ht="30">
      <c r="A11" s="395" t="s">
        <v>208</v>
      </c>
    </row>
    <row r="12" spans="1:5" ht="15.5" customHeight="1">
      <c r="A12" s="395"/>
    </row>
    <row r="13" spans="1:5" ht="26.5">
      <c r="B13" s="10" t="s">
        <v>81</v>
      </c>
      <c r="C13" s="10"/>
      <c r="D13" s="10"/>
    </row>
    <row r="14" spans="1:5" ht="28.5" customHeight="1">
      <c r="B14" s="87" t="s">
        <v>82</v>
      </c>
      <c r="C14" s="87"/>
      <c r="D14" s="87"/>
      <c r="E14" s="87"/>
    </row>
    <row r="15" spans="1:5" ht="23.25" customHeight="1">
      <c r="B15" s="87"/>
      <c r="C15" s="87"/>
      <c r="D15" s="87"/>
      <c r="E15" s="87"/>
    </row>
    <row r="16" spans="1:5" ht="20" thickBot="1">
      <c r="B16" s="11" t="s">
        <v>83</v>
      </c>
      <c r="E16" s="20"/>
    </row>
    <row r="17" spans="2:9" ht="30.5" thickBot="1">
      <c r="B17" s="2" t="s">
        <v>40</v>
      </c>
      <c r="C17" s="3" t="s">
        <v>33</v>
      </c>
      <c r="D17" s="7" t="s">
        <v>84</v>
      </c>
      <c r="E17" s="56" t="s">
        <v>85</v>
      </c>
    </row>
    <row r="18" spans="2:9" ht="30">
      <c r="B18" s="26" t="s">
        <v>68</v>
      </c>
      <c r="C18" s="27" t="s">
        <v>152</v>
      </c>
      <c r="D18" s="28" t="s">
        <v>157</v>
      </c>
      <c r="E18" s="29">
        <v>40000</v>
      </c>
    </row>
    <row r="19" spans="2:9" ht="30">
      <c r="B19" s="26" t="s">
        <v>45</v>
      </c>
      <c r="C19" s="27" t="s">
        <v>36</v>
      </c>
      <c r="D19" s="30"/>
      <c r="E19" s="31"/>
    </row>
    <row r="20" spans="2:9" ht="30">
      <c r="B20" s="32" t="s">
        <v>45</v>
      </c>
      <c r="C20" s="33" t="s">
        <v>36</v>
      </c>
      <c r="D20" s="34"/>
      <c r="E20" s="35"/>
    </row>
    <row r="21" spans="2:9" ht="30">
      <c r="B21" s="32" t="s">
        <v>45</v>
      </c>
      <c r="C21" s="33" t="s">
        <v>36</v>
      </c>
      <c r="D21" s="34"/>
      <c r="E21" s="35"/>
    </row>
    <row r="22" spans="2:9" ht="30.5" thickBot="1">
      <c r="B22" s="32" t="s">
        <v>45</v>
      </c>
      <c r="C22" s="33" t="s">
        <v>36</v>
      </c>
      <c r="D22" s="34"/>
      <c r="E22" s="35"/>
    </row>
    <row r="23" spans="2:9" ht="15.5" thickBot="1">
      <c r="B23" s="15" t="s">
        <v>8</v>
      </c>
      <c r="C23" s="6"/>
      <c r="D23" s="16"/>
      <c r="E23" s="17">
        <f>SUBTOTAL(9,E18:E22)</f>
        <v>40000</v>
      </c>
    </row>
    <row r="27" spans="2:9" ht="26.5">
      <c r="B27" s="10" t="s">
        <v>86</v>
      </c>
      <c r="C27" s="10"/>
      <c r="D27" s="10"/>
    </row>
    <row r="28" spans="2:9" ht="26.5" customHeight="1" thickBot="1">
      <c r="B28" s="11" t="s">
        <v>87</v>
      </c>
      <c r="I28" s="20" t="s">
        <v>17</v>
      </c>
    </row>
    <row r="29" spans="2:9" ht="30.5" thickBot="1">
      <c r="B29" s="2" t="s">
        <v>40</v>
      </c>
      <c r="C29" s="3" t="s">
        <v>88</v>
      </c>
      <c r="D29" s="3" t="s">
        <v>33</v>
      </c>
      <c r="E29" s="3" t="s">
        <v>89</v>
      </c>
      <c r="F29" s="4" t="s">
        <v>90</v>
      </c>
      <c r="G29" s="4" t="s">
        <v>91</v>
      </c>
      <c r="H29" s="4" t="s">
        <v>92</v>
      </c>
      <c r="I29" s="5" t="s">
        <v>28</v>
      </c>
    </row>
    <row r="30" spans="2:9" ht="30">
      <c r="B30" s="26" t="s">
        <v>68</v>
      </c>
      <c r="C30" s="42" t="s">
        <v>58</v>
      </c>
      <c r="D30" s="27" t="s">
        <v>152</v>
      </c>
      <c r="E30" s="42" t="s">
        <v>155</v>
      </c>
      <c r="F30" s="42">
        <v>10</v>
      </c>
      <c r="G30" s="42">
        <v>20000</v>
      </c>
      <c r="H30" s="43">
        <v>133333</v>
      </c>
      <c r="I30" s="18">
        <f>F30*MIN(G30, H30)</f>
        <v>200000</v>
      </c>
    </row>
    <row r="31" spans="2:9" ht="30">
      <c r="B31" s="26" t="s">
        <v>68</v>
      </c>
      <c r="C31" s="42" t="s">
        <v>57</v>
      </c>
      <c r="D31" s="21" t="s">
        <v>152</v>
      </c>
      <c r="E31" s="42" t="s">
        <v>154</v>
      </c>
      <c r="F31" s="36">
        <v>1</v>
      </c>
      <c r="G31" s="36">
        <v>120000</v>
      </c>
      <c r="H31" s="8">
        <v>133333</v>
      </c>
      <c r="I31" s="12">
        <f t="shared" ref="I31:I37" si="0">F31*MIN(G31, H31)</f>
        <v>120000</v>
      </c>
    </row>
    <row r="32" spans="2:9" ht="30">
      <c r="B32" s="32" t="s">
        <v>46</v>
      </c>
      <c r="C32" s="25" t="s">
        <v>41</v>
      </c>
      <c r="D32" s="24" t="s">
        <v>36</v>
      </c>
      <c r="E32" s="25"/>
      <c r="F32" s="23"/>
      <c r="G32" s="23"/>
      <c r="H32" s="1">
        <v>133333</v>
      </c>
      <c r="I32" s="13">
        <f t="shared" si="0"/>
        <v>0</v>
      </c>
    </row>
    <row r="33" spans="2:9" ht="30">
      <c r="B33" s="32" t="s">
        <v>45</v>
      </c>
      <c r="C33" s="25" t="s">
        <v>41</v>
      </c>
      <c r="D33" s="24" t="s">
        <v>36</v>
      </c>
      <c r="E33" s="25"/>
      <c r="F33" s="23"/>
      <c r="G33" s="23"/>
      <c r="H33" s="1">
        <v>133333</v>
      </c>
      <c r="I33" s="13">
        <f t="shared" si="0"/>
        <v>0</v>
      </c>
    </row>
    <row r="34" spans="2:9" ht="30">
      <c r="B34" s="32" t="s">
        <v>45</v>
      </c>
      <c r="C34" s="25" t="s">
        <v>41</v>
      </c>
      <c r="D34" s="24" t="s">
        <v>36</v>
      </c>
      <c r="E34" s="25"/>
      <c r="F34" s="23"/>
      <c r="G34" s="23"/>
      <c r="H34" s="1">
        <v>133333</v>
      </c>
      <c r="I34" s="13">
        <f t="shared" si="0"/>
        <v>0</v>
      </c>
    </row>
    <row r="35" spans="2:9" ht="30">
      <c r="B35" s="32" t="s">
        <v>45</v>
      </c>
      <c r="C35" s="25" t="s">
        <v>41</v>
      </c>
      <c r="D35" s="37" t="s">
        <v>35</v>
      </c>
      <c r="E35" s="25"/>
      <c r="F35" s="23"/>
      <c r="G35" s="23"/>
      <c r="H35" s="1">
        <v>133333</v>
      </c>
      <c r="I35" s="13">
        <f t="shared" si="0"/>
        <v>0</v>
      </c>
    </row>
    <row r="36" spans="2:9" ht="30">
      <c r="B36" s="32" t="s">
        <v>93</v>
      </c>
      <c r="C36" s="25" t="s">
        <v>41</v>
      </c>
      <c r="D36" s="37" t="s">
        <v>35</v>
      </c>
      <c r="E36" s="25"/>
      <c r="F36" s="23"/>
      <c r="G36" s="23"/>
      <c r="H36" s="1">
        <v>133333</v>
      </c>
      <c r="I36" s="13">
        <f t="shared" si="0"/>
        <v>0</v>
      </c>
    </row>
    <row r="37" spans="2:9" ht="30.5" thickBot="1">
      <c r="B37" s="38" t="s">
        <v>45</v>
      </c>
      <c r="C37" s="39" t="s">
        <v>41</v>
      </c>
      <c r="D37" s="40" t="s">
        <v>35</v>
      </c>
      <c r="E37" s="39"/>
      <c r="F37" s="41"/>
      <c r="G37" s="41"/>
      <c r="H37" s="9">
        <v>133333</v>
      </c>
      <c r="I37" s="14">
        <f t="shared" si="0"/>
        <v>0</v>
      </c>
    </row>
    <row r="38" spans="2:9" ht="15.5" thickBot="1">
      <c r="B38" s="15" t="s">
        <v>8</v>
      </c>
      <c r="C38" s="6"/>
      <c r="D38" s="6"/>
      <c r="E38" s="6"/>
      <c r="F38" s="6"/>
      <c r="G38" s="6"/>
      <c r="H38" s="6"/>
      <c r="I38" s="17">
        <f>SUBTOTAL(9,I30:I37)</f>
        <v>320000</v>
      </c>
    </row>
  </sheetData>
  <mergeCells count="1">
    <mergeCell ref="B14:E15"/>
  </mergeCells>
  <phoneticPr fontId="2"/>
  <dataValidations count="2">
    <dataValidation type="whole" allowBlank="1" showInputMessage="1" showErrorMessage="1" sqref="F30:F37" xr:uid="{D062C0BB-F4BE-4377-BD84-38B54D106279}">
      <formula1>1</formula1>
      <formula2>1000</formula2>
    </dataValidation>
    <dataValidation type="whole" operator="greaterThanOrEqual" allowBlank="1" showInputMessage="1" showErrorMessage="1" sqref="G30:G37" xr:uid="{32125CB1-60FD-409A-9037-A1AA8A5C9736}">
      <formula1>1</formula1>
    </dataValidation>
  </dataValidations>
  <pageMargins left="0.7" right="0.7" top="0.75" bottom="0.75" header="0.3" footer="0.3"/>
  <pageSetup paperSize="9" scale="56" fitToWidth="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B3DB696-BFA8-4284-AE7B-663F6C4C78DB}">
          <x14:formula1>
            <xm:f>さわらないでください。!$B$3:$B$6</xm:f>
          </x14:formula1>
          <xm:sqref>C30:C37 D35:D37</xm:sqref>
        </x14:dataValidation>
        <x14:dataValidation type="list" allowBlank="1" showInputMessage="1" showErrorMessage="1" xr:uid="{7E57A641-DFB8-44D8-90EB-9B5252D4BAF3}">
          <x14:formula1>
            <xm:f>さわらないでください。!$H$3:$H$4</xm:f>
          </x14:formula1>
          <xm:sqref>D30:D34 C18:C22</xm:sqref>
        </x14:dataValidation>
        <x14:dataValidation type="list" allowBlank="1" showInputMessage="1" showErrorMessage="1" xr:uid="{87CABDCC-C2D9-46CA-8B37-E2B6915763A0}">
          <x14:formula1>
            <xm:f>さわらないでください。!$I$3:$I$15</xm:f>
          </x14:formula1>
          <xm:sqref>B18:B22 B30:B37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4379A-F62D-43DD-A007-2535622F6513}">
  <sheetPr>
    <tabColor theme="8" tint="0.79998168889431442"/>
    <pageSetUpPr fitToPage="1"/>
  </sheetPr>
  <dimension ref="A1:N88"/>
  <sheetViews>
    <sheetView showGridLines="0" view="pageBreakPreview" topLeftCell="A20" zoomScale="55" zoomScaleNormal="70" zoomScaleSheetLayoutView="55" workbookViewId="0">
      <selection activeCell="C41" sqref="C41"/>
    </sheetView>
  </sheetViews>
  <sheetFormatPr defaultColWidth="8.6640625" defaultRowHeight="15"/>
  <cols>
    <col min="1" max="1" width="6.75" style="110" customWidth="1"/>
    <col min="2" max="2" width="2.5" style="110" customWidth="1"/>
    <col min="3" max="3" width="70.83203125" style="110" customWidth="1"/>
    <col min="4" max="4" width="13.83203125" style="110" customWidth="1"/>
    <col min="5" max="5" width="34.75" style="110" customWidth="1"/>
    <col min="6" max="6" width="19.58203125" style="110" customWidth="1"/>
    <col min="7" max="7" width="26.25" style="110" customWidth="1"/>
    <col min="8" max="8" width="34.25" style="110" customWidth="1"/>
    <col min="9" max="9" width="28.75" style="110" customWidth="1"/>
    <col min="10" max="12" width="16.58203125" style="110" customWidth="1"/>
    <col min="13" max="13" width="2.6640625" style="110" customWidth="1"/>
    <col min="14" max="16384" width="8.6640625" style="110"/>
  </cols>
  <sheetData>
    <row r="1" spans="1:12" ht="253" customHeight="1"/>
    <row r="2" spans="1:12" ht="44.5" customHeight="1">
      <c r="A2" s="109" t="s">
        <v>178</v>
      </c>
    </row>
    <row r="3" spans="1:12" ht="7.15" customHeight="1" thickBot="1"/>
    <row r="4" spans="1:12" ht="24" customHeight="1">
      <c r="B4" s="111" t="s">
        <v>29</v>
      </c>
      <c r="C4" s="112"/>
      <c r="D4" s="112"/>
      <c r="E4" s="112"/>
      <c r="F4" s="112"/>
      <c r="G4" s="112"/>
      <c r="H4" s="112"/>
      <c r="I4" s="112"/>
      <c r="J4" s="112"/>
      <c r="K4" s="112"/>
      <c r="L4" s="113"/>
    </row>
    <row r="5" spans="1:12" ht="4.9000000000000004" customHeight="1">
      <c r="B5" s="114"/>
      <c r="C5" s="115"/>
      <c r="D5" s="115"/>
      <c r="E5" s="115"/>
      <c r="F5" s="115"/>
      <c r="G5" s="115"/>
      <c r="H5" s="115"/>
      <c r="I5" s="115"/>
      <c r="J5" s="115"/>
      <c r="K5" s="115"/>
      <c r="L5" s="116"/>
    </row>
    <row r="6" spans="1:12" ht="22.5" thickBot="1">
      <c r="B6" s="117" t="s">
        <v>179</v>
      </c>
      <c r="C6" s="118"/>
      <c r="D6" s="118"/>
      <c r="E6" s="115"/>
      <c r="F6" s="115"/>
      <c r="G6" s="115"/>
      <c r="H6" s="115"/>
      <c r="I6" s="115"/>
      <c r="J6" s="115"/>
      <c r="K6" s="115"/>
      <c r="L6" s="116"/>
    </row>
    <row r="7" spans="1:12" ht="23" thickTop="1" thickBot="1">
      <c r="B7" s="119" t="s">
        <v>56</v>
      </c>
      <c r="C7" s="120"/>
      <c r="D7" s="121"/>
      <c r="E7" s="122" t="str" cm="1">
        <f t="array" ref="E7">_xlfn.IFS(B7="（プルダウンから選択）","",B7="はい","※②を入力してください",B7="いいえ","※②は入力不要です。③以降を回答してください")</f>
        <v>※②は入力不要です。③以降を回答してください</v>
      </c>
      <c r="F7" s="115"/>
      <c r="G7" s="115"/>
      <c r="H7" s="115"/>
      <c r="I7" s="115"/>
      <c r="J7" s="115"/>
      <c r="K7" s="115"/>
      <c r="L7" s="116"/>
    </row>
    <row r="8" spans="1:12" ht="5.5" customHeight="1" thickTop="1">
      <c r="B8" s="123"/>
      <c r="C8" s="115"/>
      <c r="D8" s="115"/>
      <c r="E8" s="115"/>
      <c r="F8" s="115"/>
      <c r="G8" s="115"/>
      <c r="H8" s="115"/>
      <c r="I8" s="115"/>
      <c r="J8" s="115"/>
      <c r="K8" s="115"/>
      <c r="L8" s="116"/>
    </row>
    <row r="9" spans="1:12" ht="22.5" thickBot="1">
      <c r="B9" s="117" t="s">
        <v>180</v>
      </c>
      <c r="C9" s="124"/>
      <c r="D9" s="124"/>
      <c r="E9" s="115"/>
      <c r="F9" s="115"/>
      <c r="G9" s="115"/>
      <c r="H9" s="115"/>
      <c r="I9" s="115"/>
      <c r="J9" s="115"/>
      <c r="K9" s="115"/>
      <c r="L9" s="116"/>
    </row>
    <row r="10" spans="1:12" ht="23" thickTop="1" thickBot="1">
      <c r="B10" s="119" t="s">
        <v>43</v>
      </c>
      <c r="C10" s="120"/>
      <c r="D10" s="121"/>
      <c r="E10" s="115"/>
      <c r="F10" s="115"/>
      <c r="G10" s="115"/>
      <c r="H10" s="115"/>
      <c r="I10" s="115"/>
      <c r="J10" s="115"/>
      <c r="K10" s="115"/>
      <c r="L10" s="116"/>
    </row>
    <row r="11" spans="1:12" ht="8.15" customHeight="1" thickTop="1">
      <c r="B11" s="123"/>
      <c r="C11" s="115"/>
      <c r="D11" s="115"/>
      <c r="E11" s="115"/>
      <c r="F11" s="115"/>
      <c r="G11" s="115"/>
      <c r="H11" s="115"/>
      <c r="I11" s="115"/>
      <c r="J11" s="115"/>
      <c r="K11" s="115"/>
      <c r="L11" s="116"/>
    </row>
    <row r="12" spans="1:12" ht="39.65" customHeight="1">
      <c r="B12" s="125" t="s">
        <v>181</v>
      </c>
      <c r="C12" s="126"/>
      <c r="D12" s="115"/>
      <c r="E12" s="115"/>
      <c r="F12" s="115"/>
      <c r="G12" s="115"/>
      <c r="H12" s="115"/>
      <c r="I12" s="115"/>
      <c r="J12" s="115"/>
      <c r="K12" s="115"/>
      <c r="L12" s="116"/>
    </row>
    <row r="13" spans="1:12" ht="51" customHeight="1">
      <c r="B13" s="127" t="str">
        <f>IF(B7="（プルダウンから選択）", "", IF(B7="いいえ", "『（１）介護テクノロジーの導入支援』の表に入力してください。", IF(AND(B7="はい", B10="いいえ"), "『（１）介護テクノロジーの導入支援』の表に入力してください。", IF(AND(B7="はい", B10="はい"), "『（２）介護テクノロジーのパッケージ型導入支援』の表に入力してください。（ただし、介護ソフトと連動しないテクノロジーについては『（１）介護テクノロジーの導入支援』の表に入力してください。）", "（注意）②に答えていませんので、回答してください。"))))</f>
        <v>『（１）介護テクノロジーの導入支援』の表に入力してください。</v>
      </c>
      <c r="C13" s="126"/>
      <c r="D13" s="115"/>
      <c r="E13" s="115"/>
      <c r="F13" s="115"/>
      <c r="G13" s="115"/>
      <c r="H13" s="115"/>
      <c r="I13" s="115"/>
      <c r="J13" s="115"/>
      <c r="K13" s="115"/>
      <c r="L13" s="116"/>
    </row>
    <row r="14" spans="1:12" ht="25.15" customHeight="1">
      <c r="B14" s="128" t="s">
        <v>182</v>
      </c>
      <c r="C14" s="126"/>
      <c r="D14" s="115"/>
      <c r="E14" s="115"/>
      <c r="F14" s="115"/>
      <c r="G14" s="115"/>
      <c r="H14" s="115"/>
      <c r="I14" s="115"/>
      <c r="J14" s="115"/>
      <c r="K14" s="115"/>
      <c r="L14" s="116"/>
    </row>
    <row r="15" spans="1:12" ht="25.15" customHeight="1">
      <c r="B15" s="128" t="s">
        <v>183</v>
      </c>
      <c r="C15" s="126"/>
      <c r="D15" s="115"/>
      <c r="E15" s="115"/>
      <c r="F15" s="115"/>
      <c r="G15" s="115"/>
      <c r="H15" s="115"/>
      <c r="I15" s="115"/>
      <c r="J15" s="115"/>
      <c r="K15" s="115"/>
      <c r="L15" s="116"/>
    </row>
    <row r="16" spans="1:12" ht="25.15" customHeight="1">
      <c r="B16" s="128"/>
      <c r="C16" s="126"/>
      <c r="D16" s="115"/>
      <c r="E16" s="115"/>
      <c r="F16" s="115"/>
      <c r="G16" s="115"/>
      <c r="H16" s="115"/>
      <c r="I16" s="115"/>
      <c r="J16" s="115"/>
      <c r="K16" s="115"/>
      <c r="L16" s="116"/>
    </row>
    <row r="17" spans="1:12" ht="22.5" thickBot="1">
      <c r="B17" s="117" t="s">
        <v>184</v>
      </c>
      <c r="C17" s="124"/>
      <c r="D17" s="124"/>
      <c r="E17" s="115"/>
      <c r="F17" s="115"/>
      <c r="G17" s="115"/>
      <c r="H17" s="115"/>
      <c r="I17" s="115"/>
      <c r="J17" s="115"/>
      <c r="K17" s="115"/>
      <c r="L17" s="116"/>
    </row>
    <row r="18" spans="1:12" ht="19.5" customHeight="1" thickTop="1" thickBot="1">
      <c r="B18" s="119" t="s">
        <v>185</v>
      </c>
      <c r="C18" s="120"/>
      <c r="D18" s="115"/>
      <c r="E18" s="122" t="str" cm="1">
        <f t="array" ref="E18">_xlfn.IFS(B18="施設・居住系サービス","※④及び⑤に入力し、補助限度台数を確認してください。",B18="在宅系サービス","※④及び⑤に入力し、補助限度台数を確認してください。",B18="（プルダウンから選択）","")</f>
        <v>※④及び⑤に入力し、補助限度台数を確認してください。</v>
      </c>
      <c r="F18" s="115"/>
      <c r="G18" s="115"/>
      <c r="H18" s="115"/>
      <c r="I18" s="115"/>
      <c r="J18" s="115"/>
      <c r="K18" s="115"/>
      <c r="L18" s="116"/>
    </row>
    <row r="19" spans="1:12" ht="9.65" customHeight="1" thickTop="1">
      <c r="B19" s="123"/>
      <c r="C19" s="115"/>
      <c r="D19" s="115"/>
      <c r="E19" s="115"/>
      <c r="F19" s="115"/>
      <c r="G19" s="115"/>
      <c r="H19" s="115"/>
      <c r="I19" s="115"/>
      <c r="J19" s="115"/>
      <c r="K19" s="115"/>
      <c r="L19" s="116"/>
    </row>
    <row r="20" spans="1:12" ht="22.5" thickBot="1">
      <c r="B20" s="117" t="s">
        <v>186</v>
      </c>
      <c r="C20" s="124"/>
      <c r="D20" s="124"/>
      <c r="E20" s="115"/>
      <c r="F20" s="115"/>
      <c r="G20" s="115"/>
      <c r="H20" s="115"/>
      <c r="I20" s="115"/>
      <c r="J20" s="115"/>
      <c r="K20" s="115"/>
      <c r="L20" s="116"/>
    </row>
    <row r="21" spans="1:12" ht="19.5" customHeight="1" thickTop="1" thickBot="1">
      <c r="B21" s="119" t="s">
        <v>204</v>
      </c>
      <c r="C21" s="120"/>
      <c r="D21" s="115"/>
      <c r="E21" s="115"/>
      <c r="F21" s="115"/>
      <c r="G21" s="115"/>
      <c r="H21" s="115"/>
      <c r="I21" s="115"/>
      <c r="J21" s="115"/>
      <c r="K21" s="115"/>
      <c r="L21" s="116"/>
    </row>
    <row r="22" spans="1:12" ht="9.65" customHeight="1" thickTop="1">
      <c r="B22" s="123"/>
      <c r="C22" s="115"/>
      <c r="D22" s="115"/>
      <c r="E22" s="115"/>
      <c r="F22" s="115"/>
      <c r="G22" s="115"/>
      <c r="H22" s="115"/>
      <c r="I22" s="115"/>
      <c r="J22" s="115"/>
      <c r="K22" s="115"/>
      <c r="L22" s="116"/>
    </row>
    <row r="23" spans="1:12" ht="9.65" customHeight="1">
      <c r="B23" s="123"/>
      <c r="C23" s="115"/>
      <c r="D23" s="115"/>
      <c r="E23" s="115"/>
      <c r="F23" s="115"/>
      <c r="G23" s="115"/>
      <c r="H23" s="115"/>
      <c r="I23" s="115"/>
      <c r="J23" s="115"/>
      <c r="K23" s="115"/>
      <c r="L23" s="116"/>
    </row>
    <row r="24" spans="1:12" ht="22">
      <c r="B24" s="117" t="s">
        <v>187</v>
      </c>
      <c r="C24" s="124"/>
      <c r="D24" s="124"/>
      <c r="E24" s="115"/>
      <c r="F24" s="115"/>
      <c r="G24" s="115"/>
      <c r="H24" s="115"/>
      <c r="I24" s="115"/>
      <c r="J24" s="115"/>
      <c r="K24" s="115"/>
      <c r="L24" s="116"/>
    </row>
    <row r="25" spans="1:12" ht="22.5" thickBot="1">
      <c r="B25" s="129"/>
      <c r="C25" s="124" t="s">
        <v>188</v>
      </c>
      <c r="D25" s="124"/>
      <c r="E25" s="115"/>
      <c r="F25" s="115"/>
      <c r="G25" s="115"/>
      <c r="H25" s="115"/>
      <c r="I25" s="115"/>
      <c r="J25" s="115"/>
      <c r="K25" s="115"/>
      <c r="L25" s="116"/>
    </row>
    <row r="26" spans="1:12" ht="54" customHeight="1" thickTop="1" thickBot="1">
      <c r="B26" s="130">
        <v>100</v>
      </c>
      <c r="C26" s="131"/>
      <c r="D26" s="124" t="s">
        <v>189</v>
      </c>
      <c r="E26" s="132" t="s">
        <v>190</v>
      </c>
      <c r="F26" s="133" cm="1">
        <f t="array" ref="F26">ROUNDUP(_xlfn.IFS(AND(B18="（プルダウンから選択）",B21="（プルダウンから選択）"),"",AND(B18="施設・居住系サービス",B21="（プルダウンから選択）"),"",AND(B18="施設・居住系サービス",B21="レベル３事業者である"),B26/5,AND(B18="施設・居住系サービス",B21="レベル３事業者ではない"),B26/10,AND(B18="在宅系サービス",B21="レベル３事業者である"),B26/10,AND(B18="在宅系サービス",B21="レベル３事業者ではない"),B26/20),0)</f>
        <v>20</v>
      </c>
      <c r="G26" s="134" t="s">
        <v>191</v>
      </c>
      <c r="H26" s="135"/>
      <c r="I26" s="135"/>
      <c r="J26" s="135"/>
      <c r="K26" s="135"/>
      <c r="L26" s="136"/>
    </row>
    <row r="27" spans="1:12" ht="14.15" customHeight="1" thickTop="1" thickBot="1">
      <c r="B27" s="137"/>
      <c r="C27" s="138"/>
      <c r="D27" s="139"/>
      <c r="E27" s="140"/>
      <c r="F27" s="141"/>
      <c r="G27" s="142"/>
      <c r="H27" s="142"/>
      <c r="I27" s="142"/>
      <c r="J27" s="142"/>
      <c r="K27" s="142"/>
      <c r="L27" s="143"/>
    </row>
    <row r="28" spans="1:12" ht="33" customHeight="1" thickBot="1"/>
    <row r="29" spans="1:12" ht="18.75" customHeight="1" thickTop="1">
      <c r="A29" s="144" t="s">
        <v>66</v>
      </c>
      <c r="B29" s="145"/>
      <c r="C29" s="146" t="s">
        <v>205</v>
      </c>
      <c r="D29" s="145" t="s">
        <v>67</v>
      </c>
      <c r="E29" s="147" t="s">
        <v>206</v>
      </c>
    </row>
    <row r="30" spans="1:12" ht="12" customHeight="1">
      <c r="A30" s="148"/>
      <c r="B30" s="149"/>
      <c r="C30" s="150"/>
      <c r="D30" s="149"/>
      <c r="E30" s="151"/>
    </row>
    <row r="31" spans="1:12" ht="11.25" customHeight="1" thickBot="1">
      <c r="A31" s="152"/>
      <c r="B31" s="153"/>
      <c r="C31" s="154"/>
      <c r="D31" s="153"/>
      <c r="E31" s="155"/>
    </row>
    <row r="32" spans="1:12" ht="12" customHeight="1"/>
    <row r="33" spans="2:12" ht="27" thickBot="1">
      <c r="B33" s="156" t="s">
        <v>192</v>
      </c>
    </row>
    <row r="34" spans="2:12" ht="44.5" customHeight="1" thickBot="1">
      <c r="H34" s="157" t="s">
        <v>37</v>
      </c>
      <c r="I34" s="158"/>
      <c r="L34" s="159" t="s">
        <v>17</v>
      </c>
    </row>
    <row r="35" spans="2:12" ht="39.75" customHeight="1" thickBot="1">
      <c r="B35" s="160" t="s">
        <v>39</v>
      </c>
      <c r="C35" s="161"/>
      <c r="D35" s="162" t="s">
        <v>33</v>
      </c>
      <c r="E35" s="163" t="s">
        <v>193</v>
      </c>
      <c r="F35" s="164" t="s">
        <v>32</v>
      </c>
      <c r="G35" s="165" t="s">
        <v>73</v>
      </c>
      <c r="H35" s="166" t="s">
        <v>74</v>
      </c>
      <c r="I35" s="167" t="s">
        <v>75</v>
      </c>
      <c r="J35" s="168" t="s">
        <v>38</v>
      </c>
      <c r="K35" s="164" t="s">
        <v>64</v>
      </c>
      <c r="L35" s="169" t="s">
        <v>15</v>
      </c>
    </row>
    <row r="36" spans="2:12" ht="22" customHeight="1" thickBot="1">
      <c r="B36" s="170" t="s">
        <v>194</v>
      </c>
      <c r="C36" s="171"/>
      <c r="D36" s="172"/>
      <c r="E36" s="172"/>
      <c r="F36" s="172"/>
      <c r="G36" s="172"/>
      <c r="H36" s="172"/>
      <c r="I36" s="172"/>
      <c r="J36" s="173"/>
      <c r="K36" s="173"/>
      <c r="L36" s="174"/>
    </row>
    <row r="37" spans="2:12" ht="22" customHeight="1" thickTop="1">
      <c r="B37" s="175"/>
      <c r="C37" s="176" t="s">
        <v>18</v>
      </c>
      <c r="D37" s="177" t="s">
        <v>36</v>
      </c>
      <c r="E37" s="178"/>
      <c r="F37" s="179"/>
      <c r="G37" s="180"/>
      <c r="H37" s="180"/>
      <c r="I37" s="181"/>
      <c r="J37" s="182">
        <f>ROUNDDOWN(SUM(G37:I37)/4*3,-3)</f>
        <v>0</v>
      </c>
      <c r="K37" s="183">
        <f>F37*1000000</f>
        <v>0</v>
      </c>
      <c r="L37" s="184">
        <f>MIN(J37:K37)</f>
        <v>0</v>
      </c>
    </row>
    <row r="38" spans="2:12" ht="22" customHeight="1">
      <c r="B38" s="185"/>
      <c r="C38" s="186" t="s">
        <v>19</v>
      </c>
      <c r="D38" s="187" t="s">
        <v>36</v>
      </c>
      <c r="E38" s="188"/>
      <c r="F38" s="189"/>
      <c r="G38" s="190"/>
      <c r="H38" s="190"/>
      <c r="I38" s="191"/>
      <c r="J38" s="192">
        <f t="shared" ref="J38:J49" si="0">ROUNDDOWN(SUM(G38:I38)/4*3,-3)</f>
        <v>0</v>
      </c>
      <c r="K38" s="193">
        <f>F38*300000</f>
        <v>0</v>
      </c>
      <c r="L38" s="194">
        <f t="shared" ref="L38:L49" si="1">MIN(J38:K38)</f>
        <v>0</v>
      </c>
    </row>
    <row r="39" spans="2:12" ht="22" customHeight="1">
      <c r="B39" s="185"/>
      <c r="C39" s="186" t="s">
        <v>20</v>
      </c>
      <c r="D39" s="195" t="s">
        <v>36</v>
      </c>
      <c r="E39" s="188"/>
      <c r="F39" s="189"/>
      <c r="G39" s="190"/>
      <c r="H39" s="190"/>
      <c r="I39" s="191"/>
      <c r="J39" s="192">
        <f t="shared" si="0"/>
        <v>0</v>
      </c>
      <c r="K39" s="196">
        <f>F39*300000</f>
        <v>0</v>
      </c>
      <c r="L39" s="194">
        <f t="shared" si="1"/>
        <v>0</v>
      </c>
    </row>
    <row r="40" spans="2:12" ht="22" customHeight="1">
      <c r="B40" s="185"/>
      <c r="C40" s="186" t="s">
        <v>14</v>
      </c>
      <c r="D40" s="195" t="s">
        <v>36</v>
      </c>
      <c r="E40" s="188"/>
      <c r="F40" s="189"/>
      <c r="G40" s="190"/>
      <c r="H40" s="190"/>
      <c r="I40" s="191"/>
      <c r="J40" s="192">
        <f t="shared" si="0"/>
        <v>0</v>
      </c>
      <c r="K40" s="193">
        <f t="shared" ref="K40" si="2">F40*1000000</f>
        <v>0</v>
      </c>
      <c r="L40" s="194">
        <f t="shared" si="1"/>
        <v>0</v>
      </c>
    </row>
    <row r="41" spans="2:12" ht="22" customHeight="1">
      <c r="B41" s="185"/>
      <c r="C41" s="186" t="s">
        <v>68</v>
      </c>
      <c r="D41" s="195" t="s">
        <v>152</v>
      </c>
      <c r="E41" s="188" t="s">
        <v>207</v>
      </c>
      <c r="F41" s="189">
        <v>20</v>
      </c>
      <c r="G41" s="190">
        <v>2400000</v>
      </c>
      <c r="H41" s="190">
        <v>40000</v>
      </c>
      <c r="I41" s="191">
        <v>320000</v>
      </c>
      <c r="J41" s="192">
        <f>ROUNDDOWN(SUM(G41:I41)/4*3,-3)</f>
        <v>2070000</v>
      </c>
      <c r="K41" s="193">
        <f t="shared" ref="K41:K49" si="3">F41*300000</f>
        <v>6000000</v>
      </c>
      <c r="L41" s="194">
        <f t="shared" si="1"/>
        <v>2070000</v>
      </c>
    </row>
    <row r="42" spans="2:12" ht="22" customHeight="1">
      <c r="B42" s="185"/>
      <c r="C42" s="186" t="s">
        <v>69</v>
      </c>
      <c r="D42" s="195" t="s">
        <v>36</v>
      </c>
      <c r="E42" s="188"/>
      <c r="F42" s="189"/>
      <c r="G42" s="190"/>
      <c r="H42" s="190"/>
      <c r="I42" s="191"/>
      <c r="J42" s="192">
        <f>ROUNDDOWN(SUM(G42:I42)/4*3,-3)</f>
        <v>0</v>
      </c>
      <c r="K42" s="193">
        <f t="shared" si="3"/>
        <v>0</v>
      </c>
      <c r="L42" s="194">
        <f t="shared" si="1"/>
        <v>0</v>
      </c>
    </row>
    <row r="43" spans="2:12" ht="22" customHeight="1">
      <c r="B43" s="185"/>
      <c r="C43" s="186" t="s">
        <v>1</v>
      </c>
      <c r="D43" s="195" t="s">
        <v>36</v>
      </c>
      <c r="E43" s="188"/>
      <c r="F43" s="189"/>
      <c r="G43" s="190"/>
      <c r="H43" s="190"/>
      <c r="I43" s="191"/>
      <c r="J43" s="192">
        <f t="shared" si="0"/>
        <v>0</v>
      </c>
      <c r="K43" s="193">
        <f t="shared" si="3"/>
        <v>0</v>
      </c>
      <c r="L43" s="194">
        <f t="shared" si="1"/>
        <v>0</v>
      </c>
    </row>
    <row r="44" spans="2:12" ht="22" customHeight="1">
      <c r="B44" s="185"/>
      <c r="C44" s="186" t="s">
        <v>1</v>
      </c>
      <c r="D44" s="195" t="s">
        <v>36</v>
      </c>
      <c r="E44" s="188"/>
      <c r="F44" s="189"/>
      <c r="G44" s="190"/>
      <c r="H44" s="190"/>
      <c r="I44" s="191"/>
      <c r="J44" s="192">
        <f t="shared" si="0"/>
        <v>0</v>
      </c>
      <c r="K44" s="193">
        <f t="shared" si="3"/>
        <v>0</v>
      </c>
      <c r="L44" s="194">
        <f t="shared" si="1"/>
        <v>0</v>
      </c>
    </row>
    <row r="45" spans="2:12" ht="22" customHeight="1">
      <c r="B45" s="185"/>
      <c r="C45" s="186" t="s">
        <v>1</v>
      </c>
      <c r="D45" s="195" t="s">
        <v>36</v>
      </c>
      <c r="E45" s="188"/>
      <c r="F45" s="189"/>
      <c r="G45" s="190"/>
      <c r="H45" s="190"/>
      <c r="I45" s="191"/>
      <c r="J45" s="192">
        <f t="shared" si="0"/>
        <v>0</v>
      </c>
      <c r="K45" s="193">
        <f t="shared" si="3"/>
        <v>0</v>
      </c>
      <c r="L45" s="194">
        <f t="shared" si="1"/>
        <v>0</v>
      </c>
    </row>
    <row r="46" spans="2:12" ht="22" customHeight="1">
      <c r="B46" s="185"/>
      <c r="C46" s="186" t="s">
        <v>1</v>
      </c>
      <c r="D46" s="195" t="s">
        <v>36</v>
      </c>
      <c r="E46" s="188"/>
      <c r="F46" s="189"/>
      <c r="G46" s="190"/>
      <c r="H46" s="190"/>
      <c r="I46" s="191"/>
      <c r="J46" s="192">
        <f t="shared" si="0"/>
        <v>0</v>
      </c>
      <c r="K46" s="193">
        <f t="shared" si="3"/>
        <v>0</v>
      </c>
      <c r="L46" s="194">
        <f t="shared" si="1"/>
        <v>0</v>
      </c>
    </row>
    <row r="47" spans="2:12" ht="22" customHeight="1">
      <c r="B47" s="185"/>
      <c r="C47" s="186" t="s">
        <v>9</v>
      </c>
      <c r="D47" s="195" t="s">
        <v>36</v>
      </c>
      <c r="E47" s="188"/>
      <c r="F47" s="189"/>
      <c r="G47" s="190"/>
      <c r="H47" s="190"/>
      <c r="I47" s="191"/>
      <c r="J47" s="192">
        <f t="shared" si="0"/>
        <v>0</v>
      </c>
      <c r="K47" s="193">
        <f t="shared" si="3"/>
        <v>0</v>
      </c>
      <c r="L47" s="194">
        <f t="shared" si="1"/>
        <v>0</v>
      </c>
    </row>
    <row r="48" spans="2:12" ht="22" customHeight="1">
      <c r="B48" s="185"/>
      <c r="C48" s="186" t="s">
        <v>10</v>
      </c>
      <c r="D48" s="195" t="s">
        <v>36</v>
      </c>
      <c r="E48" s="188"/>
      <c r="F48" s="189"/>
      <c r="G48" s="190"/>
      <c r="H48" s="190"/>
      <c r="I48" s="191"/>
      <c r="J48" s="192">
        <f t="shared" si="0"/>
        <v>0</v>
      </c>
      <c r="K48" s="193">
        <f t="shared" si="3"/>
        <v>0</v>
      </c>
      <c r="L48" s="194">
        <f t="shared" si="1"/>
        <v>0</v>
      </c>
    </row>
    <row r="49" spans="2:14" ht="22" customHeight="1" thickBot="1">
      <c r="B49" s="197"/>
      <c r="C49" s="198" t="s">
        <v>11</v>
      </c>
      <c r="D49" s="199" t="s">
        <v>36</v>
      </c>
      <c r="E49" s="200"/>
      <c r="F49" s="201"/>
      <c r="G49" s="202"/>
      <c r="H49" s="202"/>
      <c r="I49" s="203"/>
      <c r="J49" s="204">
        <f t="shared" si="0"/>
        <v>0</v>
      </c>
      <c r="K49" s="205">
        <f t="shared" si="3"/>
        <v>0</v>
      </c>
      <c r="L49" s="206">
        <f t="shared" si="1"/>
        <v>0</v>
      </c>
    </row>
    <row r="50" spans="2:14" ht="22" customHeight="1" thickTop="1" thickBot="1">
      <c r="B50" s="207" t="s">
        <v>195</v>
      </c>
      <c r="C50" s="208"/>
      <c r="D50" s="209"/>
      <c r="E50" s="209"/>
      <c r="F50" s="210"/>
      <c r="G50" s="211"/>
      <c r="H50" s="211"/>
      <c r="I50" s="212"/>
      <c r="J50" s="213"/>
      <c r="K50" s="214"/>
      <c r="L50" s="215"/>
    </row>
    <row r="51" spans="2:14" ht="22" customHeight="1" thickTop="1">
      <c r="B51" s="216"/>
      <c r="C51" s="217" t="s">
        <v>47</v>
      </c>
      <c r="D51" s="218" t="s">
        <v>36</v>
      </c>
      <c r="E51" s="219"/>
      <c r="F51" s="220" t="s">
        <v>70</v>
      </c>
      <c r="G51" s="221"/>
      <c r="H51" s="222"/>
      <c r="I51" s="219"/>
      <c r="J51" s="223">
        <f t="shared" ref="J51" si="4">ROUNDDOWN(SUM(G51:I51)/4*3,0)</f>
        <v>0</v>
      </c>
      <c r="K51" s="224" t="str">
        <f>IF(C51="（契約方法を選択する）", 0, IF(OR(C52="", C53="", C53="ケアプランデータ連携システムのデータ連携について選択"), "条件が不正です。", IF(AND(C51="職員数に応じて必要なライセンス数が変動するもの", C52="（職員数をプルダウンから選択）"), "条件が不正です", IF(C51="職員数に応じて必要なライセンス数が変動しないもの", 2500000 + IF(C53="5事業所以上と連携する", 50000, 0), IF(C51="職員数に応じて必要なライセンス数が変動するもの", IF(C52="１名以上10名以下", 1000000, IF(C52="11名以上20名以下", 1500000, IF(C52="21名以上30名以下", 2000000, IF(C52="31名以上", 2500000, "条件が不正です")))) + IF(C53="5事業所以上と連携する", 50000, 0), "条件が不正です")))))</f>
        <v>条件が不正です</v>
      </c>
      <c r="L51" s="225">
        <f>MIN(J51:K51)</f>
        <v>0</v>
      </c>
      <c r="N51" s="394"/>
    </row>
    <row r="52" spans="2:14" ht="22" customHeight="1">
      <c r="B52" s="226"/>
      <c r="C52" s="227" t="s">
        <v>44</v>
      </c>
      <c r="D52" s="228"/>
      <c r="E52" s="229"/>
      <c r="F52" s="230"/>
      <c r="G52" s="231"/>
      <c r="H52" s="232"/>
      <c r="I52" s="229"/>
      <c r="J52" s="233"/>
      <c r="K52" s="234"/>
      <c r="L52" s="235"/>
    </row>
    <row r="53" spans="2:14" ht="22.5" customHeight="1" thickBot="1">
      <c r="B53" s="236"/>
      <c r="C53" s="237" t="s">
        <v>76</v>
      </c>
      <c r="D53" s="238"/>
      <c r="E53" s="239"/>
      <c r="F53" s="240"/>
      <c r="G53" s="241"/>
      <c r="H53" s="242"/>
      <c r="I53" s="239"/>
      <c r="J53" s="243"/>
      <c r="K53" s="244"/>
      <c r="L53" s="245"/>
    </row>
    <row r="54" spans="2:14" ht="21" customHeight="1" thickBot="1">
      <c r="B54" s="246" t="s">
        <v>196</v>
      </c>
      <c r="C54" s="247"/>
      <c r="D54" s="248"/>
      <c r="E54" s="248"/>
      <c r="F54" s="249"/>
      <c r="G54" s="250"/>
      <c r="H54" s="251"/>
      <c r="I54" s="251"/>
      <c r="J54" s="252"/>
      <c r="K54" s="253"/>
      <c r="L54" s="254"/>
    </row>
    <row r="55" spans="2:14" ht="21.65" customHeight="1" thickTop="1">
      <c r="B55" s="255"/>
      <c r="C55" s="176" t="s">
        <v>2</v>
      </c>
      <c r="D55" s="256" t="s">
        <v>36</v>
      </c>
      <c r="E55" s="178"/>
      <c r="F55" s="179"/>
      <c r="G55" s="181"/>
      <c r="H55" s="257" t="s">
        <v>77</v>
      </c>
      <c r="I55" s="258" t="s">
        <v>77</v>
      </c>
      <c r="J55" s="259">
        <f>ROUNDDOWN(SUM(G55:I55)/4*3,-3)</f>
        <v>0</v>
      </c>
      <c r="K55" s="260">
        <f>F55*1000000</f>
        <v>0</v>
      </c>
      <c r="L55" s="261">
        <f t="shared" ref="L55:L61" si="5">MIN(J55:K55)</f>
        <v>0</v>
      </c>
    </row>
    <row r="56" spans="2:14" ht="32">
      <c r="B56" s="255"/>
      <c r="C56" s="186" t="s">
        <v>3</v>
      </c>
      <c r="D56" s="195" t="s">
        <v>36</v>
      </c>
      <c r="E56" s="188"/>
      <c r="F56" s="189"/>
      <c r="G56" s="191"/>
      <c r="H56" s="262" t="s">
        <v>77</v>
      </c>
      <c r="I56" s="263" t="s">
        <v>77</v>
      </c>
      <c r="J56" s="264">
        <f t="shared" ref="J56:J61" si="6">ROUNDDOWN(SUM(G56:I56)/4*3,-3)</f>
        <v>0</v>
      </c>
      <c r="K56" s="193">
        <f>F56*1000000</f>
        <v>0</v>
      </c>
      <c r="L56" s="265">
        <f t="shared" si="5"/>
        <v>0</v>
      </c>
    </row>
    <row r="57" spans="2:14" ht="32">
      <c r="B57" s="255"/>
      <c r="C57" s="186" t="s">
        <v>4</v>
      </c>
      <c r="D57" s="195" t="s">
        <v>36</v>
      </c>
      <c r="E57" s="188"/>
      <c r="F57" s="266"/>
      <c r="G57" s="191"/>
      <c r="H57" s="262" t="s">
        <v>77</v>
      </c>
      <c r="I57" s="263" t="s">
        <v>77</v>
      </c>
      <c r="J57" s="264">
        <f t="shared" si="6"/>
        <v>0</v>
      </c>
      <c r="K57" s="193">
        <f>F57*1000000</f>
        <v>0</v>
      </c>
      <c r="L57" s="265">
        <f t="shared" si="5"/>
        <v>0</v>
      </c>
    </row>
    <row r="58" spans="2:14" ht="42.75" customHeight="1">
      <c r="B58" s="255"/>
      <c r="C58" s="186" t="s">
        <v>215</v>
      </c>
      <c r="D58" s="195" t="s">
        <v>152</v>
      </c>
      <c r="E58" s="188" t="s">
        <v>207</v>
      </c>
      <c r="F58" s="267">
        <v>50</v>
      </c>
      <c r="G58" s="191">
        <v>1000000</v>
      </c>
      <c r="H58" s="262" t="s">
        <v>77</v>
      </c>
      <c r="I58" s="263" t="s">
        <v>77</v>
      </c>
      <c r="J58" s="264">
        <f>ROUNDDOWN(SUM(G58:I58)/4*3,-3)</f>
        <v>750000</v>
      </c>
      <c r="K58" s="193">
        <f>F58*1000000</f>
        <v>50000000</v>
      </c>
      <c r="L58" s="265">
        <f t="shared" si="5"/>
        <v>750000</v>
      </c>
    </row>
    <row r="59" spans="2:14" ht="22" customHeight="1">
      <c r="B59" s="255"/>
      <c r="C59" s="186" t="s">
        <v>214</v>
      </c>
      <c r="D59" s="195" t="s">
        <v>36</v>
      </c>
      <c r="E59" s="188"/>
      <c r="F59" s="267"/>
      <c r="G59" s="191"/>
      <c r="H59" s="262" t="s">
        <v>77</v>
      </c>
      <c r="I59" s="263" t="s">
        <v>77</v>
      </c>
      <c r="J59" s="264">
        <f t="shared" si="6"/>
        <v>0</v>
      </c>
      <c r="K59" s="193">
        <f t="shared" ref="K59:K61" si="7">F59*1000000</f>
        <v>0</v>
      </c>
      <c r="L59" s="265">
        <f t="shared" si="5"/>
        <v>0</v>
      </c>
    </row>
    <row r="60" spans="2:14" ht="22" customHeight="1">
      <c r="B60" s="255"/>
      <c r="C60" s="186" t="s">
        <v>6</v>
      </c>
      <c r="D60" s="195" t="s">
        <v>36</v>
      </c>
      <c r="E60" s="188"/>
      <c r="F60" s="189"/>
      <c r="G60" s="191"/>
      <c r="H60" s="262" t="s">
        <v>77</v>
      </c>
      <c r="I60" s="263" t="s">
        <v>77</v>
      </c>
      <c r="J60" s="264">
        <f t="shared" si="6"/>
        <v>0</v>
      </c>
      <c r="K60" s="193">
        <f t="shared" si="7"/>
        <v>0</v>
      </c>
      <c r="L60" s="265">
        <f t="shared" si="5"/>
        <v>0</v>
      </c>
    </row>
    <row r="61" spans="2:14" ht="22" customHeight="1" thickBot="1">
      <c r="B61" s="268"/>
      <c r="C61" s="198" t="s">
        <v>7</v>
      </c>
      <c r="D61" s="199" t="s">
        <v>36</v>
      </c>
      <c r="E61" s="200"/>
      <c r="F61" s="201"/>
      <c r="G61" s="203"/>
      <c r="H61" s="269" t="s">
        <v>77</v>
      </c>
      <c r="I61" s="270" t="s">
        <v>77</v>
      </c>
      <c r="J61" s="271">
        <f t="shared" si="6"/>
        <v>0</v>
      </c>
      <c r="K61" s="272">
        <f t="shared" si="7"/>
        <v>0</v>
      </c>
      <c r="L61" s="273">
        <f t="shared" si="5"/>
        <v>0</v>
      </c>
    </row>
    <row r="62" spans="2:14" ht="36" customHeight="1" thickTop="1" thickBot="1">
      <c r="B62" s="274" t="s">
        <v>8</v>
      </c>
      <c r="C62" s="275"/>
      <c r="D62" s="275"/>
      <c r="E62" s="276"/>
      <c r="F62" s="276"/>
      <c r="G62" s="277">
        <f>SUBTOTAL(9,G37:G49,G51:G52,G55:G61)</f>
        <v>3400000</v>
      </c>
      <c r="H62" s="278"/>
      <c r="I62" s="278"/>
      <c r="J62" s="279"/>
      <c r="K62" s="280"/>
      <c r="L62" s="281">
        <f>ROUNDDOWN((SUBTOTAL(9,L37:L49,L51:L52,L55:L61)),-3)</f>
        <v>2820000</v>
      </c>
    </row>
    <row r="63" spans="2:14">
      <c r="L63" s="282"/>
    </row>
    <row r="64" spans="2:14">
      <c r="L64" s="282"/>
    </row>
    <row r="65" spans="2:12" ht="27.65" customHeight="1" thickBot="1">
      <c r="B65" s="156" t="s">
        <v>16</v>
      </c>
      <c r="C65" s="283"/>
      <c r="D65" s="283"/>
    </row>
    <row r="66" spans="2:12" ht="41.5" customHeight="1" thickBot="1">
      <c r="H66" s="157" t="s">
        <v>37</v>
      </c>
      <c r="I66" s="158"/>
      <c r="L66" s="159" t="s">
        <v>17</v>
      </c>
    </row>
    <row r="67" spans="2:12" ht="45.75" customHeight="1" thickBot="1">
      <c r="B67" s="160" t="s">
        <v>39</v>
      </c>
      <c r="C67" s="161"/>
      <c r="D67" s="284" t="s">
        <v>33</v>
      </c>
      <c r="E67" s="285" t="s">
        <v>197</v>
      </c>
      <c r="F67" s="286" t="s">
        <v>32</v>
      </c>
      <c r="G67" s="165" t="s">
        <v>73</v>
      </c>
      <c r="H67" s="166" t="s">
        <v>74</v>
      </c>
      <c r="I67" s="167" t="s">
        <v>75</v>
      </c>
      <c r="J67" s="168" t="s">
        <v>38</v>
      </c>
      <c r="K67" s="287" t="s">
        <v>64</v>
      </c>
      <c r="L67" s="288" t="s">
        <v>15</v>
      </c>
    </row>
    <row r="68" spans="2:12" ht="30" customHeight="1" thickTop="1" thickBot="1">
      <c r="B68" s="289" t="s">
        <v>78</v>
      </c>
      <c r="C68" s="290"/>
      <c r="D68" s="291" t="s">
        <v>36</v>
      </c>
      <c r="E68" s="292"/>
      <c r="F68" s="293" t="s">
        <v>72</v>
      </c>
      <c r="G68" s="294"/>
      <c r="H68" s="295"/>
      <c r="I68" s="295"/>
      <c r="J68" s="296"/>
      <c r="K68" s="297"/>
      <c r="L68" s="298"/>
    </row>
    <row r="69" spans="2:12" ht="30" customHeight="1" thickTop="1" thickBot="1">
      <c r="B69" s="299" t="s">
        <v>198</v>
      </c>
      <c r="C69" s="300"/>
      <c r="D69" s="301"/>
      <c r="E69" s="301"/>
      <c r="F69" s="302"/>
      <c r="G69" s="301"/>
      <c r="H69" s="303"/>
      <c r="I69" s="304"/>
      <c r="J69" s="305"/>
      <c r="K69" s="306"/>
      <c r="L69" s="307"/>
    </row>
    <row r="70" spans="2:12" ht="30" customHeight="1" thickTop="1">
      <c r="B70" s="308"/>
      <c r="C70" s="309" t="s">
        <v>79</v>
      </c>
      <c r="D70" s="310" t="s">
        <v>36</v>
      </c>
      <c r="E70" s="311"/>
      <c r="F70" s="312"/>
      <c r="G70" s="313"/>
      <c r="H70" s="303"/>
      <c r="I70" s="303"/>
      <c r="J70" s="314"/>
      <c r="K70" s="315"/>
      <c r="L70" s="316"/>
    </row>
    <row r="71" spans="2:12" ht="30" customHeight="1">
      <c r="B71" s="308"/>
      <c r="C71" s="317" t="s">
        <v>79</v>
      </c>
      <c r="D71" s="318" t="s">
        <v>36</v>
      </c>
      <c r="E71" s="319"/>
      <c r="F71" s="320"/>
      <c r="G71" s="321"/>
      <c r="H71" s="303"/>
      <c r="I71" s="303"/>
      <c r="J71" s="314"/>
      <c r="K71" s="315"/>
      <c r="L71" s="316"/>
    </row>
    <row r="72" spans="2:12" ht="30" customHeight="1">
      <c r="B72" s="308"/>
      <c r="C72" s="317" t="s">
        <v>79</v>
      </c>
      <c r="D72" s="318" t="s">
        <v>36</v>
      </c>
      <c r="E72" s="319"/>
      <c r="F72" s="266"/>
      <c r="G72" s="321"/>
      <c r="H72" s="303"/>
      <c r="I72" s="303"/>
      <c r="J72" s="314"/>
      <c r="K72" s="315"/>
      <c r="L72" s="316"/>
    </row>
    <row r="73" spans="2:12" ht="30" customHeight="1">
      <c r="B73" s="308"/>
      <c r="C73" s="317" t="s">
        <v>79</v>
      </c>
      <c r="D73" s="318" t="s">
        <v>36</v>
      </c>
      <c r="E73" s="319"/>
      <c r="F73" s="320"/>
      <c r="G73" s="321"/>
      <c r="H73" s="303"/>
      <c r="I73" s="303"/>
      <c r="J73" s="314"/>
      <c r="K73" s="315"/>
      <c r="L73" s="316"/>
    </row>
    <row r="74" spans="2:12" ht="30" customHeight="1">
      <c r="B74" s="308"/>
      <c r="C74" s="317" t="s">
        <v>79</v>
      </c>
      <c r="D74" s="318" t="s">
        <v>36</v>
      </c>
      <c r="E74" s="319"/>
      <c r="F74" s="320"/>
      <c r="G74" s="321"/>
      <c r="H74" s="303"/>
      <c r="I74" s="303"/>
      <c r="J74" s="314"/>
      <c r="K74" s="315"/>
      <c r="L74" s="316"/>
    </row>
    <row r="75" spans="2:12" ht="30" customHeight="1">
      <c r="B75" s="308"/>
      <c r="C75" s="317" t="s">
        <v>79</v>
      </c>
      <c r="D75" s="318" t="s">
        <v>36</v>
      </c>
      <c r="E75" s="319"/>
      <c r="F75" s="320"/>
      <c r="G75" s="321"/>
      <c r="H75" s="303"/>
      <c r="I75" s="303"/>
      <c r="J75" s="314"/>
      <c r="K75" s="315"/>
      <c r="L75" s="316"/>
    </row>
    <row r="76" spans="2:12" ht="30" customHeight="1">
      <c r="B76" s="308"/>
      <c r="C76" s="322" t="s">
        <v>199</v>
      </c>
      <c r="D76" s="323" t="s">
        <v>36</v>
      </c>
      <c r="E76" s="324"/>
      <c r="F76" s="325"/>
      <c r="G76" s="326"/>
      <c r="H76" s="303"/>
      <c r="I76" s="303"/>
      <c r="J76" s="327"/>
      <c r="K76" s="306"/>
      <c r="L76" s="328"/>
    </row>
    <row r="77" spans="2:12" ht="30" customHeight="1" thickBot="1">
      <c r="B77" s="308"/>
      <c r="C77" s="329" t="s">
        <v>200</v>
      </c>
      <c r="D77" s="330" t="s">
        <v>36</v>
      </c>
      <c r="E77" s="331"/>
      <c r="F77" s="332"/>
      <c r="G77" s="333"/>
      <c r="H77" s="334"/>
      <c r="I77" s="334"/>
      <c r="J77" s="335"/>
      <c r="K77" s="336"/>
      <c r="L77" s="337"/>
    </row>
    <row r="78" spans="2:12" ht="30.75" customHeight="1" thickTop="1" thickBot="1">
      <c r="B78" s="338" t="s">
        <v>8</v>
      </c>
      <c r="C78" s="339"/>
      <c r="D78" s="275"/>
      <c r="E78" s="276"/>
      <c r="F78" s="340"/>
      <c r="G78" s="277">
        <f>SUBTOTAL(9,G68,G70:G77)</f>
        <v>0</v>
      </c>
      <c r="H78" s="341">
        <f>H68</f>
        <v>0</v>
      </c>
      <c r="I78" s="341">
        <f>I68</f>
        <v>0</v>
      </c>
      <c r="J78" s="342">
        <f>ROUNDDOWN(SUM(G78:I78)/4*3,-3)</f>
        <v>0</v>
      </c>
      <c r="K78" s="343">
        <v>10000000</v>
      </c>
      <c r="L78" s="281">
        <f>MIN(J78:K78)</f>
        <v>0</v>
      </c>
    </row>
    <row r="79" spans="2:12" ht="15.5" thickBot="1"/>
    <row r="80" spans="2:12" ht="86.15" customHeight="1" thickBot="1">
      <c r="B80" s="344" t="s">
        <v>201</v>
      </c>
      <c r="C80" s="345"/>
      <c r="D80" s="345"/>
      <c r="E80" s="346"/>
      <c r="F80" s="347">
        <f>SUM(F37:F49,F55:F57,F60:F61,F70:F75)</f>
        <v>20</v>
      </c>
      <c r="G80" s="348" t="s">
        <v>202</v>
      </c>
      <c r="H80" s="349"/>
      <c r="I80" s="349"/>
      <c r="J80" s="350"/>
      <c r="K80" s="351"/>
      <c r="L80" s="352"/>
    </row>
    <row r="82" spans="2:12" ht="27.65" customHeight="1" thickBot="1">
      <c r="B82" s="156" t="s">
        <v>50</v>
      </c>
      <c r="C82" s="283"/>
      <c r="D82" s="283"/>
    </row>
    <row r="83" spans="2:12" ht="37.9" customHeight="1" thickTop="1" thickBot="1">
      <c r="K83" s="353" t="s">
        <v>203</v>
      </c>
      <c r="L83" s="354"/>
    </row>
    <row r="84" spans="2:12" ht="30" customHeight="1" thickTop="1" thickBot="1">
      <c r="B84" s="355" t="s">
        <v>55</v>
      </c>
      <c r="C84" s="356"/>
      <c r="D84" s="357" t="s">
        <v>33</v>
      </c>
      <c r="E84" s="163" t="s">
        <v>48</v>
      </c>
      <c r="F84" s="164" t="s">
        <v>49</v>
      </c>
      <c r="G84" s="358" t="s">
        <v>38</v>
      </c>
      <c r="H84" s="287" t="s">
        <v>64</v>
      </c>
      <c r="I84" s="288" t="s">
        <v>15</v>
      </c>
      <c r="K84" s="359" t="s">
        <v>80</v>
      </c>
      <c r="L84" s="360"/>
    </row>
    <row r="85" spans="2:12" ht="25.15" customHeight="1" thickTop="1">
      <c r="B85" s="361" t="s">
        <v>61</v>
      </c>
      <c r="C85" s="362"/>
      <c r="D85" s="363" t="s">
        <v>36</v>
      </c>
      <c r="E85" s="364"/>
      <c r="F85" s="365"/>
      <c r="G85" s="366">
        <f>ROUNDDOWN(F85/4*3,-3)</f>
        <v>0</v>
      </c>
      <c r="H85" s="367">
        <v>450000</v>
      </c>
      <c r="I85" s="368">
        <f>MIN(G85,H85)</f>
        <v>0</v>
      </c>
      <c r="K85" s="369">
        <f>L62+L78+I88</f>
        <v>2820000</v>
      </c>
      <c r="L85" s="370"/>
    </row>
    <row r="86" spans="2:12" ht="25.15" customHeight="1">
      <c r="B86" s="371" t="s">
        <v>62</v>
      </c>
      <c r="C86" s="372"/>
      <c r="D86" s="373"/>
      <c r="E86" s="374"/>
      <c r="F86" s="375"/>
      <c r="G86" s="376"/>
      <c r="H86" s="377"/>
      <c r="I86" s="378"/>
      <c r="K86" s="379"/>
      <c r="L86" s="370"/>
    </row>
    <row r="87" spans="2:12" ht="25.15" customHeight="1" thickBot="1">
      <c r="B87" s="380" t="s">
        <v>63</v>
      </c>
      <c r="C87" s="381"/>
      <c r="D87" s="382"/>
      <c r="E87" s="383"/>
      <c r="F87" s="384"/>
      <c r="G87" s="385"/>
      <c r="H87" s="386"/>
      <c r="I87" s="378"/>
      <c r="K87" s="379"/>
      <c r="L87" s="370"/>
    </row>
    <row r="88" spans="2:12" ht="31.5" customHeight="1" thickTop="1" thickBot="1">
      <c r="B88" s="387" t="s">
        <v>8</v>
      </c>
      <c r="C88" s="388"/>
      <c r="D88" s="276"/>
      <c r="E88" s="276"/>
      <c r="F88" s="389">
        <f>F85</f>
        <v>0</v>
      </c>
      <c r="G88" s="390"/>
      <c r="H88" s="391"/>
      <c r="I88" s="281">
        <f>I85</f>
        <v>0</v>
      </c>
      <c r="K88" s="392"/>
      <c r="L88" s="393"/>
    </row>
  </sheetData>
  <mergeCells count="36">
    <mergeCell ref="K85:L88"/>
    <mergeCell ref="B88:C88"/>
    <mergeCell ref="H68:H77"/>
    <mergeCell ref="I68:I77"/>
    <mergeCell ref="B80:E80"/>
    <mergeCell ref="B84:C84"/>
    <mergeCell ref="D85:D87"/>
    <mergeCell ref="E85:E87"/>
    <mergeCell ref="F85:F87"/>
    <mergeCell ref="G85:G87"/>
    <mergeCell ref="H85:H87"/>
    <mergeCell ref="I85:I87"/>
    <mergeCell ref="J51:J53"/>
    <mergeCell ref="K51:K53"/>
    <mergeCell ref="L51:L53"/>
    <mergeCell ref="B52:B53"/>
    <mergeCell ref="H66:I66"/>
    <mergeCell ref="B67:C67"/>
    <mergeCell ref="D51:D53"/>
    <mergeCell ref="E51:E53"/>
    <mergeCell ref="F51:F53"/>
    <mergeCell ref="G51:G53"/>
    <mergeCell ref="H51:H53"/>
    <mergeCell ref="I51:I53"/>
    <mergeCell ref="A29:B31"/>
    <mergeCell ref="C29:C31"/>
    <mergeCell ref="D29:D31"/>
    <mergeCell ref="E29:E31"/>
    <mergeCell ref="H34:I34"/>
    <mergeCell ref="B35:C35"/>
    <mergeCell ref="B7:C7"/>
    <mergeCell ref="B10:C10"/>
    <mergeCell ref="B18:C18"/>
    <mergeCell ref="B21:C21"/>
    <mergeCell ref="B26:C26"/>
    <mergeCell ref="G26:L26"/>
  </mergeCells>
  <phoneticPr fontId="2"/>
  <conditionalFormatting sqref="C53">
    <cfRule type="expression" dxfId="126" priority="8">
      <formula>$E$29="介護予防認知症対応型共同生活介護"</formula>
    </cfRule>
    <cfRule type="expression" dxfId="125" priority="9">
      <formula>$E$29="介護予防特定施設入居者生活介護"</formula>
    </cfRule>
    <cfRule type="expression" dxfId="124" priority="10">
      <formula>$E$29="介護医療院"</formula>
    </cfRule>
    <cfRule type="expression" dxfId="123" priority="11">
      <formula>$E$29="軽費老人ホーム"</formula>
    </cfRule>
    <cfRule type="expression" dxfId="122" priority="12">
      <formula>$E$29="養護老人ホーム"</formula>
    </cfRule>
    <cfRule type="expression" dxfId="121" priority="13">
      <formula>$E$29="複合型サービス（看護小規模多機能型居宅介護）"</formula>
    </cfRule>
    <cfRule type="expression" dxfId="120" priority="14">
      <formula>$E$29="認知症対応型共同生活介護"</formula>
    </cfRule>
    <cfRule type="expression" dxfId="119" priority="15">
      <formula>$E$29="地域密着型特定施設入居者生活介護"</formula>
    </cfRule>
    <cfRule type="expression" dxfId="118" priority="16">
      <formula>$E$29="特定施設入居者生活介護"</formula>
    </cfRule>
    <cfRule type="expression" dxfId="117" priority="17">
      <formula>$E$29="介護老人保健施設"</formula>
    </cfRule>
    <cfRule type="expression" dxfId="116" priority="18">
      <formula>$E$29="介護老人福祉施設"</formula>
    </cfRule>
  </conditionalFormatting>
  <conditionalFormatting sqref="C52">
    <cfRule type="expression" dxfId="115" priority="7">
      <formula>$C$51="職員数に応じて必要なライセンス数が変動しないもの"</formula>
    </cfRule>
  </conditionalFormatting>
  <conditionalFormatting sqref="F70:F71">
    <cfRule type="expression" dxfId="114" priority="6">
      <formula>$C$72="介護業務支援"</formula>
    </cfRule>
  </conditionalFormatting>
  <conditionalFormatting sqref="F73">
    <cfRule type="expression" dxfId="113" priority="5">
      <formula>$C$73="介護業務支援"</formula>
    </cfRule>
  </conditionalFormatting>
  <conditionalFormatting sqref="F74:F76">
    <cfRule type="expression" dxfId="112" priority="4">
      <formula>$C$74="介護業務支援"</formula>
    </cfRule>
  </conditionalFormatting>
  <conditionalFormatting sqref="F77">
    <cfRule type="expression" dxfId="111" priority="3">
      <formula>$C$77="介護業務支援"</formula>
    </cfRule>
  </conditionalFormatting>
  <conditionalFormatting sqref="F80">
    <cfRule type="expression" dxfId="110" priority="1">
      <formula>"F76&gt;F21"</formula>
    </cfRule>
    <cfRule type="expression" dxfId="109" priority="2">
      <formula>"F76&gt;F18"</formula>
    </cfRule>
  </conditionalFormatting>
  <dataValidations count="2">
    <dataValidation type="whole" allowBlank="1" showInputMessage="1" showErrorMessage="1" sqref="F37:F49 F55:F56 F58:F61 F70:F71 F73:F77" xr:uid="{F2838942-5ABF-4478-9BB3-2D00E9E3409E}">
      <formula1>1</formula1>
      <formula2>1000</formula2>
    </dataValidation>
    <dataValidation type="whole" operator="greaterThanOrEqual" allowBlank="1" showInputMessage="1" showErrorMessage="1" sqref="F85:F87" xr:uid="{8AD52A3E-5312-4DFF-9B09-2B205BC7C67E}">
      <formula1>1</formula1>
    </dataValidation>
  </dataValidations>
  <pageMargins left="0.25" right="0.25" top="0.75" bottom="0.75" header="0.3" footer="0.3"/>
  <pageSetup paperSize="9" scale="45" fitToHeight="0" orientation="landscape" r:id="rId1"/>
  <rowBreaks count="2" manualBreakCount="2">
    <brk id="49" max="12" man="1"/>
    <brk id="62" max="12"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4419E-D3C6-49C4-894D-0EF5F264A2F1}">
  <sheetPr>
    <tabColor rgb="FFCCFFFF"/>
    <pageSetUpPr fitToPage="1"/>
  </sheetPr>
  <dimension ref="A10:I38"/>
  <sheetViews>
    <sheetView showGridLines="0" view="pageBreakPreview" zoomScale="70" zoomScaleNormal="85" zoomScaleSheetLayoutView="70" workbookViewId="0"/>
  </sheetViews>
  <sheetFormatPr defaultColWidth="8.75" defaultRowHeight="15"/>
  <cols>
    <col min="1" max="1" width="3.25" style="11" customWidth="1"/>
    <col min="2" max="2" width="25.33203125" style="11" customWidth="1"/>
    <col min="3" max="3" width="16.5" style="11" customWidth="1"/>
    <col min="4" max="4" width="17.5" style="11" customWidth="1"/>
    <col min="5" max="5" width="27.75" style="11" customWidth="1"/>
    <col min="6" max="6" width="19.83203125" style="11" customWidth="1"/>
    <col min="7" max="7" width="29.58203125" style="11" customWidth="1"/>
    <col min="8" max="8" width="18.75" style="11" customWidth="1"/>
    <col min="9" max="9" width="24.08203125" style="11" customWidth="1"/>
    <col min="10" max="10" width="5" style="11" customWidth="1"/>
    <col min="11" max="16384" width="8.75" style="11"/>
  </cols>
  <sheetData>
    <row r="10" spans="1:5" ht="118" customHeight="1"/>
    <row r="11" spans="1:5" ht="30">
      <c r="A11" s="395" t="s">
        <v>208</v>
      </c>
    </row>
    <row r="12" spans="1:5" ht="15.5" customHeight="1">
      <c r="A12" s="395"/>
    </row>
    <row r="13" spans="1:5" ht="26.5">
      <c r="B13" s="10" t="s">
        <v>81</v>
      </c>
      <c r="C13" s="10"/>
      <c r="D13" s="10"/>
    </row>
    <row r="14" spans="1:5" ht="28.5" customHeight="1">
      <c r="B14" s="87" t="s">
        <v>82</v>
      </c>
      <c r="C14" s="87"/>
      <c r="D14" s="87"/>
      <c r="E14" s="87"/>
    </row>
    <row r="15" spans="1:5" ht="23.25" customHeight="1">
      <c r="B15" s="87"/>
      <c r="C15" s="87"/>
      <c r="D15" s="87"/>
      <c r="E15" s="87"/>
    </row>
    <row r="16" spans="1:5" ht="20" thickBot="1">
      <c r="B16" s="11" t="s">
        <v>83</v>
      </c>
      <c r="E16" s="20"/>
    </row>
    <row r="17" spans="2:9" ht="30.5" thickBot="1">
      <c r="B17" s="2" t="s">
        <v>40</v>
      </c>
      <c r="C17" s="3" t="s">
        <v>33</v>
      </c>
      <c r="D17" s="7" t="s">
        <v>84</v>
      </c>
      <c r="E17" s="60" t="s">
        <v>85</v>
      </c>
    </row>
    <row r="18" spans="2:9" ht="30">
      <c r="B18" s="26" t="s">
        <v>68</v>
      </c>
      <c r="C18" s="27" t="s">
        <v>152</v>
      </c>
      <c r="D18" s="28" t="s">
        <v>157</v>
      </c>
      <c r="E18" s="29">
        <v>40000</v>
      </c>
    </row>
    <row r="19" spans="2:9" ht="30">
      <c r="B19" s="26" t="s">
        <v>45</v>
      </c>
      <c r="C19" s="27" t="s">
        <v>36</v>
      </c>
      <c r="D19" s="30"/>
      <c r="E19" s="31"/>
    </row>
    <row r="20" spans="2:9" ht="30">
      <c r="B20" s="32" t="s">
        <v>45</v>
      </c>
      <c r="C20" s="33" t="s">
        <v>36</v>
      </c>
      <c r="D20" s="34"/>
      <c r="E20" s="35"/>
    </row>
    <row r="21" spans="2:9" ht="30">
      <c r="B21" s="32" t="s">
        <v>45</v>
      </c>
      <c r="C21" s="33" t="s">
        <v>36</v>
      </c>
      <c r="D21" s="34"/>
      <c r="E21" s="35"/>
    </row>
    <row r="22" spans="2:9" ht="30.5" thickBot="1">
      <c r="B22" s="32" t="s">
        <v>45</v>
      </c>
      <c r="C22" s="33" t="s">
        <v>36</v>
      </c>
      <c r="D22" s="34"/>
      <c r="E22" s="35"/>
    </row>
    <row r="23" spans="2:9" ht="15.5" thickBot="1">
      <c r="B23" s="15" t="s">
        <v>8</v>
      </c>
      <c r="C23" s="6"/>
      <c r="D23" s="16"/>
      <c r="E23" s="17">
        <f>SUBTOTAL(9,E18:E22)</f>
        <v>40000</v>
      </c>
    </row>
    <row r="27" spans="2:9" ht="26.5">
      <c r="B27" s="10" t="s">
        <v>86</v>
      </c>
      <c r="C27" s="10"/>
      <c r="D27" s="10"/>
    </row>
    <row r="28" spans="2:9" ht="26.5" customHeight="1" thickBot="1">
      <c r="B28" s="11" t="s">
        <v>87</v>
      </c>
      <c r="I28" s="20" t="s">
        <v>17</v>
      </c>
    </row>
    <row r="29" spans="2:9" ht="30.5" thickBot="1">
      <c r="B29" s="2" t="s">
        <v>40</v>
      </c>
      <c r="C29" s="3" t="s">
        <v>88</v>
      </c>
      <c r="D29" s="3" t="s">
        <v>33</v>
      </c>
      <c r="E29" s="3" t="s">
        <v>89</v>
      </c>
      <c r="F29" s="4" t="s">
        <v>90</v>
      </c>
      <c r="G29" s="4" t="s">
        <v>91</v>
      </c>
      <c r="H29" s="4" t="s">
        <v>92</v>
      </c>
      <c r="I29" s="5" t="s">
        <v>28</v>
      </c>
    </row>
    <row r="30" spans="2:9" ht="30">
      <c r="B30" s="26" t="s">
        <v>68</v>
      </c>
      <c r="C30" s="42" t="s">
        <v>58</v>
      </c>
      <c r="D30" s="27" t="s">
        <v>152</v>
      </c>
      <c r="E30" s="42" t="s">
        <v>155</v>
      </c>
      <c r="F30" s="42">
        <v>10</v>
      </c>
      <c r="G30" s="42">
        <v>20000</v>
      </c>
      <c r="H30" s="43">
        <v>133333</v>
      </c>
      <c r="I30" s="18">
        <f>F30*MIN(G30, H30)</f>
        <v>200000</v>
      </c>
    </row>
    <row r="31" spans="2:9" ht="30">
      <c r="B31" s="26" t="s">
        <v>68</v>
      </c>
      <c r="C31" s="42" t="s">
        <v>57</v>
      </c>
      <c r="D31" s="21" t="s">
        <v>152</v>
      </c>
      <c r="E31" s="42" t="s">
        <v>154</v>
      </c>
      <c r="F31" s="36">
        <v>1</v>
      </c>
      <c r="G31" s="36">
        <v>120000</v>
      </c>
      <c r="H31" s="8">
        <v>133333</v>
      </c>
      <c r="I31" s="12">
        <f t="shared" ref="I31:I37" si="0">F31*MIN(G31, H31)</f>
        <v>120000</v>
      </c>
    </row>
    <row r="32" spans="2:9" ht="30">
      <c r="B32" s="32" t="s">
        <v>46</v>
      </c>
      <c r="C32" s="25" t="s">
        <v>41</v>
      </c>
      <c r="D32" s="24" t="s">
        <v>36</v>
      </c>
      <c r="E32" s="25"/>
      <c r="F32" s="23"/>
      <c r="G32" s="23"/>
      <c r="H32" s="1">
        <v>133333</v>
      </c>
      <c r="I32" s="13">
        <f t="shared" si="0"/>
        <v>0</v>
      </c>
    </row>
    <row r="33" spans="2:9" ht="30">
      <c r="B33" s="32" t="s">
        <v>45</v>
      </c>
      <c r="C33" s="25" t="s">
        <v>41</v>
      </c>
      <c r="D33" s="24" t="s">
        <v>36</v>
      </c>
      <c r="E33" s="25"/>
      <c r="F33" s="23"/>
      <c r="G33" s="23"/>
      <c r="H33" s="1">
        <v>133333</v>
      </c>
      <c r="I33" s="13">
        <f t="shared" si="0"/>
        <v>0</v>
      </c>
    </row>
    <row r="34" spans="2:9" ht="30">
      <c r="B34" s="32" t="s">
        <v>45</v>
      </c>
      <c r="C34" s="25" t="s">
        <v>41</v>
      </c>
      <c r="D34" s="24" t="s">
        <v>36</v>
      </c>
      <c r="E34" s="25"/>
      <c r="F34" s="23"/>
      <c r="G34" s="23"/>
      <c r="H34" s="1">
        <v>133333</v>
      </c>
      <c r="I34" s="13">
        <f t="shared" si="0"/>
        <v>0</v>
      </c>
    </row>
    <row r="35" spans="2:9" ht="30">
      <c r="B35" s="32" t="s">
        <v>45</v>
      </c>
      <c r="C35" s="25" t="s">
        <v>41</v>
      </c>
      <c r="D35" s="37" t="s">
        <v>35</v>
      </c>
      <c r="E35" s="25"/>
      <c r="F35" s="23"/>
      <c r="G35" s="23"/>
      <c r="H35" s="1">
        <v>133333</v>
      </c>
      <c r="I35" s="13">
        <f t="shared" si="0"/>
        <v>0</v>
      </c>
    </row>
    <row r="36" spans="2:9" ht="30">
      <c r="B36" s="32" t="s">
        <v>93</v>
      </c>
      <c r="C36" s="25" t="s">
        <v>41</v>
      </c>
      <c r="D36" s="37" t="s">
        <v>35</v>
      </c>
      <c r="E36" s="25"/>
      <c r="F36" s="23"/>
      <c r="G36" s="23"/>
      <c r="H36" s="1">
        <v>133333</v>
      </c>
      <c r="I36" s="13">
        <f t="shared" si="0"/>
        <v>0</v>
      </c>
    </row>
    <row r="37" spans="2:9" ht="30.5" thickBot="1">
      <c r="B37" s="38" t="s">
        <v>45</v>
      </c>
      <c r="C37" s="39" t="s">
        <v>41</v>
      </c>
      <c r="D37" s="40" t="s">
        <v>35</v>
      </c>
      <c r="E37" s="39"/>
      <c r="F37" s="41"/>
      <c r="G37" s="41"/>
      <c r="H37" s="9">
        <v>133333</v>
      </c>
      <c r="I37" s="14">
        <f t="shared" si="0"/>
        <v>0</v>
      </c>
    </row>
    <row r="38" spans="2:9" ht="15.5" thickBot="1">
      <c r="B38" s="15" t="s">
        <v>8</v>
      </c>
      <c r="C38" s="6"/>
      <c r="D38" s="6"/>
      <c r="E38" s="6"/>
      <c r="F38" s="6"/>
      <c r="G38" s="6"/>
      <c r="H38" s="6"/>
      <c r="I38" s="17">
        <f>SUBTOTAL(9,I30:I37)</f>
        <v>320000</v>
      </c>
    </row>
  </sheetData>
  <mergeCells count="1">
    <mergeCell ref="B14:E15"/>
  </mergeCells>
  <phoneticPr fontId="2"/>
  <dataValidations count="2">
    <dataValidation type="whole" operator="greaterThanOrEqual" allowBlank="1" showInputMessage="1" showErrorMessage="1" sqref="G30:G37" xr:uid="{213779A7-16AE-4A9B-84F5-468572C4CC48}">
      <formula1>1</formula1>
    </dataValidation>
    <dataValidation type="whole" allowBlank="1" showInputMessage="1" showErrorMessage="1" sqref="F30:F37" xr:uid="{4EE46776-3E89-40E7-949A-83BD2B6C6C5F}">
      <formula1>1</formula1>
      <formula2>1000</formula2>
    </dataValidation>
  </dataValidations>
  <pageMargins left="0.7" right="0.7" top="0.75" bottom="0.75" header="0.3" footer="0.3"/>
  <pageSetup paperSize="9" scale="56" fitToWidth="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2B0EDC3-E523-43D8-81A2-67206DFFEE5B}">
          <x14:formula1>
            <xm:f>さわらないでください。!$I$3:$I$15</xm:f>
          </x14:formula1>
          <xm:sqref>B18:B22 B30:B37</xm:sqref>
        </x14:dataValidation>
        <x14:dataValidation type="list" allowBlank="1" showInputMessage="1" showErrorMessage="1" xr:uid="{5AC4B5B6-9333-4130-A513-CF36DABD6FAE}">
          <x14:formula1>
            <xm:f>さわらないでください。!$H$3:$H$4</xm:f>
          </x14:formula1>
          <xm:sqref>D30:D34 C18:C22</xm:sqref>
        </x14:dataValidation>
        <x14:dataValidation type="list" allowBlank="1" showInputMessage="1" showErrorMessage="1" xr:uid="{68E515EB-1D5F-4131-B583-F11AB65DE325}">
          <x14:formula1>
            <xm:f>さわらないでください。!$B$3:$B$6</xm:f>
          </x14:formula1>
          <xm:sqref>C30:C37 D35:D37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4E163-FA60-4184-B9C8-7E3B4A20169C}">
  <sheetPr>
    <tabColor theme="8" tint="0.79998168889431442"/>
    <pageSetUpPr fitToPage="1"/>
  </sheetPr>
  <dimension ref="A1:N88"/>
  <sheetViews>
    <sheetView showGridLines="0" view="pageBreakPreview" zoomScale="55" zoomScaleNormal="70" zoomScaleSheetLayoutView="55" workbookViewId="0">
      <selection activeCell="D45" sqref="D45"/>
    </sheetView>
  </sheetViews>
  <sheetFormatPr defaultColWidth="8.6640625" defaultRowHeight="15"/>
  <cols>
    <col min="1" max="1" width="6.75" style="110" customWidth="1"/>
    <col min="2" max="2" width="2.5" style="110" customWidth="1"/>
    <col min="3" max="3" width="70.83203125" style="110" customWidth="1"/>
    <col min="4" max="4" width="13.83203125" style="110" customWidth="1"/>
    <col min="5" max="5" width="34.75" style="110" customWidth="1"/>
    <col min="6" max="6" width="19.58203125" style="110" customWidth="1"/>
    <col min="7" max="7" width="26.25" style="110" customWidth="1"/>
    <col min="8" max="8" width="34.25" style="110" customWidth="1"/>
    <col min="9" max="9" width="28.75" style="110" customWidth="1"/>
    <col min="10" max="12" width="16.58203125" style="110" customWidth="1"/>
    <col min="13" max="13" width="2.6640625" style="110" customWidth="1"/>
    <col min="14" max="16384" width="8.6640625" style="110"/>
  </cols>
  <sheetData>
    <row r="1" spans="1:12" ht="255" customHeight="1"/>
    <row r="2" spans="1:12" ht="44.5" customHeight="1">
      <c r="A2" s="109" t="s">
        <v>178</v>
      </c>
    </row>
    <row r="3" spans="1:12" ht="7.15" customHeight="1" thickBot="1"/>
    <row r="4" spans="1:12" ht="24" customHeight="1">
      <c r="B4" s="111" t="s">
        <v>29</v>
      </c>
      <c r="C4" s="112"/>
      <c r="D4" s="112"/>
      <c r="E4" s="112"/>
      <c r="F4" s="112"/>
      <c r="G4" s="112"/>
      <c r="H4" s="112"/>
      <c r="I4" s="112"/>
      <c r="J4" s="112"/>
      <c r="K4" s="112"/>
      <c r="L4" s="113"/>
    </row>
    <row r="5" spans="1:12" ht="4.9000000000000004" customHeight="1">
      <c r="B5" s="114"/>
      <c r="C5" s="115"/>
      <c r="D5" s="115"/>
      <c r="E5" s="115"/>
      <c r="F5" s="115"/>
      <c r="G5" s="115"/>
      <c r="H5" s="115"/>
      <c r="I5" s="115"/>
      <c r="J5" s="115"/>
      <c r="K5" s="115"/>
      <c r="L5" s="116"/>
    </row>
    <row r="6" spans="1:12" ht="22.5" thickBot="1">
      <c r="B6" s="117" t="s">
        <v>179</v>
      </c>
      <c r="C6" s="118"/>
      <c r="D6" s="118"/>
      <c r="E6" s="115"/>
      <c r="F6" s="115"/>
      <c r="G6" s="115"/>
      <c r="H6" s="115"/>
      <c r="I6" s="115"/>
      <c r="J6" s="115"/>
      <c r="K6" s="115"/>
      <c r="L6" s="116"/>
    </row>
    <row r="7" spans="1:12" ht="23" thickTop="1" thickBot="1">
      <c r="B7" s="119" t="s">
        <v>30</v>
      </c>
      <c r="C7" s="120"/>
      <c r="D7" s="121"/>
      <c r="E7" s="122" t="str" cm="1">
        <f t="array" ref="E7">_xlfn.IFS(B7="（プルダウンから選択）","",B7="はい","※②を入力してください",B7="いいえ","※②は入力不要です。③以降を回答してください")</f>
        <v>※②を入力してください</v>
      </c>
      <c r="F7" s="115"/>
      <c r="G7" s="115"/>
      <c r="H7" s="115"/>
      <c r="I7" s="115"/>
      <c r="J7" s="115"/>
      <c r="K7" s="115"/>
      <c r="L7" s="116"/>
    </row>
    <row r="8" spans="1:12" ht="5.5" customHeight="1" thickTop="1">
      <c r="B8" s="123"/>
      <c r="C8" s="115"/>
      <c r="D8" s="115"/>
      <c r="E8" s="115"/>
      <c r="F8" s="115"/>
      <c r="G8" s="115"/>
      <c r="H8" s="115"/>
      <c r="I8" s="115"/>
      <c r="J8" s="115"/>
      <c r="K8" s="115"/>
      <c r="L8" s="116"/>
    </row>
    <row r="9" spans="1:12" ht="22.5" thickBot="1">
      <c r="B9" s="117" t="s">
        <v>180</v>
      </c>
      <c r="C9" s="124"/>
      <c r="D9" s="124"/>
      <c r="E9" s="115"/>
      <c r="F9" s="115"/>
      <c r="G9" s="115"/>
      <c r="H9" s="115"/>
      <c r="I9" s="115"/>
      <c r="J9" s="115"/>
      <c r="K9" s="115"/>
      <c r="L9" s="116"/>
    </row>
    <row r="10" spans="1:12" ht="23" thickTop="1" thickBot="1">
      <c r="B10" s="119" t="s">
        <v>31</v>
      </c>
      <c r="C10" s="120"/>
      <c r="D10" s="121"/>
      <c r="E10" s="115"/>
      <c r="F10" s="115"/>
      <c r="G10" s="115"/>
      <c r="H10" s="115"/>
      <c r="I10" s="115"/>
      <c r="J10" s="115"/>
      <c r="K10" s="115"/>
      <c r="L10" s="116"/>
    </row>
    <row r="11" spans="1:12" ht="8.15" customHeight="1" thickTop="1">
      <c r="B11" s="123"/>
      <c r="C11" s="115"/>
      <c r="D11" s="115"/>
      <c r="E11" s="115"/>
      <c r="F11" s="115"/>
      <c r="G11" s="115"/>
      <c r="H11" s="115"/>
      <c r="I11" s="115"/>
      <c r="J11" s="115"/>
      <c r="K11" s="115"/>
      <c r="L11" s="116"/>
    </row>
    <row r="12" spans="1:12" ht="39.65" customHeight="1">
      <c r="B12" s="125" t="s">
        <v>181</v>
      </c>
      <c r="C12" s="126"/>
      <c r="D12" s="115"/>
      <c r="E12" s="115"/>
      <c r="F12" s="115"/>
      <c r="G12" s="115"/>
      <c r="H12" s="115"/>
      <c r="I12" s="115"/>
      <c r="J12" s="115"/>
      <c r="K12" s="115"/>
      <c r="L12" s="116"/>
    </row>
    <row r="13" spans="1:12" ht="51" customHeight="1">
      <c r="B13" s="127" t="str">
        <f>IF(B7="（プルダウンから選択）", "", IF(B7="いいえ", "『（１）介護テクノロジーの導入支援』の表に入力してください。", IF(AND(B7="はい", B10="いいえ"), "『（１）介護テクノロジーの導入支援』の表に入力してください。", IF(AND(B7="はい", B10="はい"), "『（２）介護テクノロジーのパッケージ型導入支援』の表に入力してください。（ただし、介護ソフトと連動しないテクノロジーについては『（１）介護テクノロジーの導入支援』の表に入力してください。）", "（注意）②に答えていませんので、回答してください。"))))</f>
        <v>『（１）介護テクノロジーの導入支援』の表に入力してください。</v>
      </c>
      <c r="C13" s="126"/>
      <c r="D13" s="115"/>
      <c r="E13" s="115"/>
      <c r="F13" s="115"/>
      <c r="G13" s="115"/>
      <c r="H13" s="115"/>
      <c r="I13" s="115"/>
      <c r="J13" s="115"/>
      <c r="K13" s="115"/>
      <c r="L13" s="116"/>
    </row>
    <row r="14" spans="1:12" ht="25.15" customHeight="1">
      <c r="B14" s="128" t="s">
        <v>182</v>
      </c>
      <c r="C14" s="126"/>
      <c r="D14" s="115"/>
      <c r="E14" s="115"/>
      <c r="F14" s="115"/>
      <c r="G14" s="115"/>
      <c r="H14" s="115"/>
      <c r="I14" s="115"/>
      <c r="J14" s="115"/>
      <c r="K14" s="115"/>
      <c r="L14" s="116"/>
    </row>
    <row r="15" spans="1:12" ht="25.15" customHeight="1">
      <c r="B15" s="128" t="s">
        <v>183</v>
      </c>
      <c r="C15" s="126"/>
      <c r="D15" s="115"/>
      <c r="E15" s="115"/>
      <c r="F15" s="115"/>
      <c r="G15" s="115"/>
      <c r="H15" s="115"/>
      <c r="I15" s="115"/>
      <c r="J15" s="115"/>
      <c r="K15" s="115"/>
      <c r="L15" s="116"/>
    </row>
    <row r="16" spans="1:12" ht="25.15" customHeight="1">
      <c r="B16" s="128"/>
      <c r="C16" s="126"/>
      <c r="D16" s="115"/>
      <c r="E16" s="115"/>
      <c r="F16" s="115"/>
      <c r="G16" s="115"/>
      <c r="H16" s="115"/>
      <c r="I16" s="115"/>
      <c r="J16" s="115"/>
      <c r="K16" s="115"/>
      <c r="L16" s="116"/>
    </row>
    <row r="17" spans="1:12" ht="22.5" thickBot="1">
      <c r="B17" s="117" t="s">
        <v>184</v>
      </c>
      <c r="C17" s="124"/>
      <c r="D17" s="124"/>
      <c r="E17" s="115"/>
      <c r="F17" s="115"/>
      <c r="G17" s="115"/>
      <c r="H17" s="115"/>
      <c r="I17" s="115"/>
      <c r="J17" s="115"/>
      <c r="K17" s="115"/>
      <c r="L17" s="116"/>
    </row>
    <row r="18" spans="1:12" ht="19.5" customHeight="1" thickTop="1" thickBot="1">
      <c r="B18" s="119" t="s">
        <v>185</v>
      </c>
      <c r="C18" s="120"/>
      <c r="D18" s="115"/>
      <c r="E18" s="122" t="str" cm="1">
        <f t="array" ref="E18">_xlfn.IFS(B18="施設・居住系サービス","※④及び⑤に入力し、補助限度台数を確認してください。",B18="在宅系サービス","※④及び⑤に入力し、補助限度台数を確認してください。",B18="（プルダウンから選択）","")</f>
        <v>※④及び⑤に入力し、補助限度台数を確認してください。</v>
      </c>
      <c r="F18" s="115"/>
      <c r="G18" s="115"/>
      <c r="H18" s="115"/>
      <c r="I18" s="115"/>
      <c r="J18" s="115"/>
      <c r="K18" s="115"/>
      <c r="L18" s="116"/>
    </row>
    <row r="19" spans="1:12" ht="9.65" customHeight="1" thickTop="1">
      <c r="B19" s="123"/>
      <c r="C19" s="115"/>
      <c r="D19" s="115"/>
      <c r="E19" s="115"/>
      <c r="F19" s="115"/>
      <c r="G19" s="115"/>
      <c r="H19" s="115"/>
      <c r="I19" s="115"/>
      <c r="J19" s="115"/>
      <c r="K19" s="115"/>
      <c r="L19" s="116"/>
    </row>
    <row r="20" spans="1:12" ht="22.5" thickBot="1">
      <c r="B20" s="117" t="s">
        <v>186</v>
      </c>
      <c r="C20" s="124"/>
      <c r="D20" s="124"/>
      <c r="E20" s="115"/>
      <c r="F20" s="115"/>
      <c r="G20" s="115"/>
      <c r="H20" s="115"/>
      <c r="I20" s="115"/>
      <c r="J20" s="115"/>
      <c r="K20" s="115"/>
      <c r="L20" s="116"/>
    </row>
    <row r="21" spans="1:12" ht="19.5" customHeight="1" thickTop="1" thickBot="1">
      <c r="B21" s="119" t="s">
        <v>204</v>
      </c>
      <c r="C21" s="120"/>
      <c r="D21" s="115"/>
      <c r="E21" s="115"/>
      <c r="F21" s="115"/>
      <c r="G21" s="115"/>
      <c r="H21" s="115"/>
      <c r="I21" s="115"/>
      <c r="J21" s="115"/>
      <c r="K21" s="115"/>
      <c r="L21" s="116"/>
    </row>
    <row r="22" spans="1:12" ht="9.65" customHeight="1" thickTop="1">
      <c r="B22" s="123"/>
      <c r="C22" s="115"/>
      <c r="D22" s="115"/>
      <c r="E22" s="115"/>
      <c r="F22" s="115"/>
      <c r="G22" s="115"/>
      <c r="H22" s="115"/>
      <c r="I22" s="115"/>
      <c r="J22" s="115"/>
      <c r="K22" s="115"/>
      <c r="L22" s="116"/>
    </row>
    <row r="23" spans="1:12" ht="9.65" customHeight="1">
      <c r="B23" s="123"/>
      <c r="C23" s="115"/>
      <c r="D23" s="115"/>
      <c r="E23" s="115"/>
      <c r="F23" s="115"/>
      <c r="G23" s="115"/>
      <c r="H23" s="115"/>
      <c r="I23" s="115"/>
      <c r="J23" s="115"/>
      <c r="K23" s="115"/>
      <c r="L23" s="116"/>
    </row>
    <row r="24" spans="1:12" ht="22">
      <c r="B24" s="117" t="s">
        <v>187</v>
      </c>
      <c r="C24" s="124"/>
      <c r="D24" s="124"/>
      <c r="E24" s="115"/>
      <c r="F24" s="115"/>
      <c r="G24" s="115"/>
      <c r="H24" s="115"/>
      <c r="I24" s="115"/>
      <c r="J24" s="115"/>
      <c r="K24" s="115"/>
      <c r="L24" s="116"/>
    </row>
    <row r="25" spans="1:12" ht="22.5" thickBot="1">
      <c r="B25" s="129"/>
      <c r="C25" s="124" t="s">
        <v>188</v>
      </c>
      <c r="D25" s="124"/>
      <c r="E25" s="115"/>
      <c r="F25" s="115"/>
      <c r="G25" s="115"/>
      <c r="H25" s="115"/>
      <c r="I25" s="115"/>
      <c r="J25" s="115"/>
      <c r="K25" s="115"/>
      <c r="L25" s="116"/>
    </row>
    <row r="26" spans="1:12" ht="54" customHeight="1" thickTop="1" thickBot="1">
      <c r="B26" s="130">
        <v>100</v>
      </c>
      <c r="C26" s="131"/>
      <c r="D26" s="124" t="s">
        <v>189</v>
      </c>
      <c r="E26" s="132" t="s">
        <v>190</v>
      </c>
      <c r="F26" s="133" cm="1">
        <f t="array" ref="F26">ROUNDUP(_xlfn.IFS(AND(B18="（プルダウンから選択）",B21="（プルダウンから選択）"),"",AND(B18="施設・居住系サービス",B21="（プルダウンから選択）"),"",AND(B18="施設・居住系サービス",B21="レベル３事業者である"),B26/5,AND(B18="施設・居住系サービス",B21="レベル３事業者ではない"),B26/10,AND(B18="在宅系サービス",B21="レベル３事業者である"),B26/10,AND(B18="在宅系サービス",B21="レベル３事業者ではない"),B26/20),0)</f>
        <v>20</v>
      </c>
      <c r="G26" s="134" t="s">
        <v>191</v>
      </c>
      <c r="H26" s="135"/>
      <c r="I26" s="135"/>
      <c r="J26" s="135"/>
      <c r="K26" s="135"/>
      <c r="L26" s="136"/>
    </row>
    <row r="27" spans="1:12" ht="14.15" customHeight="1" thickTop="1" thickBot="1">
      <c r="B27" s="137"/>
      <c r="C27" s="138"/>
      <c r="D27" s="139"/>
      <c r="E27" s="140"/>
      <c r="F27" s="141"/>
      <c r="G27" s="142"/>
      <c r="H27" s="142"/>
      <c r="I27" s="142"/>
      <c r="J27" s="142"/>
      <c r="K27" s="142"/>
      <c r="L27" s="143"/>
    </row>
    <row r="28" spans="1:12" ht="33" customHeight="1" thickBot="1"/>
    <row r="29" spans="1:12" ht="18.75" customHeight="1" thickTop="1">
      <c r="A29" s="144" t="s">
        <v>66</v>
      </c>
      <c r="B29" s="145"/>
      <c r="C29" s="146" t="s">
        <v>205</v>
      </c>
      <c r="D29" s="145" t="s">
        <v>67</v>
      </c>
      <c r="E29" s="147" t="s">
        <v>206</v>
      </c>
    </row>
    <row r="30" spans="1:12" ht="12" customHeight="1">
      <c r="A30" s="148"/>
      <c r="B30" s="149"/>
      <c r="C30" s="150"/>
      <c r="D30" s="149"/>
      <c r="E30" s="151"/>
    </row>
    <row r="31" spans="1:12" ht="11.25" customHeight="1" thickBot="1">
      <c r="A31" s="152"/>
      <c r="B31" s="153"/>
      <c r="C31" s="154"/>
      <c r="D31" s="153"/>
      <c r="E31" s="155"/>
    </row>
    <row r="32" spans="1:12" ht="12" customHeight="1"/>
    <row r="33" spans="2:12" ht="27" thickBot="1">
      <c r="B33" s="156" t="s">
        <v>192</v>
      </c>
    </row>
    <row r="34" spans="2:12" ht="44.5" customHeight="1" thickBot="1">
      <c r="H34" s="157" t="s">
        <v>37</v>
      </c>
      <c r="I34" s="158"/>
      <c r="L34" s="159" t="s">
        <v>17</v>
      </c>
    </row>
    <row r="35" spans="2:12" ht="39.75" customHeight="1" thickBot="1">
      <c r="B35" s="160" t="s">
        <v>39</v>
      </c>
      <c r="C35" s="161"/>
      <c r="D35" s="162" t="s">
        <v>33</v>
      </c>
      <c r="E35" s="163" t="s">
        <v>193</v>
      </c>
      <c r="F35" s="164" t="s">
        <v>32</v>
      </c>
      <c r="G35" s="165" t="s">
        <v>73</v>
      </c>
      <c r="H35" s="166" t="s">
        <v>74</v>
      </c>
      <c r="I35" s="167" t="s">
        <v>75</v>
      </c>
      <c r="J35" s="168" t="s">
        <v>38</v>
      </c>
      <c r="K35" s="164" t="s">
        <v>64</v>
      </c>
      <c r="L35" s="169" t="s">
        <v>15</v>
      </c>
    </row>
    <row r="36" spans="2:12" ht="22" customHeight="1" thickBot="1">
      <c r="B36" s="170" t="s">
        <v>194</v>
      </c>
      <c r="C36" s="171"/>
      <c r="D36" s="172"/>
      <c r="E36" s="172"/>
      <c r="F36" s="172"/>
      <c r="G36" s="172"/>
      <c r="H36" s="172"/>
      <c r="I36" s="172"/>
      <c r="J36" s="173"/>
      <c r="K36" s="173"/>
      <c r="L36" s="174"/>
    </row>
    <row r="37" spans="2:12" ht="22" customHeight="1" thickTop="1">
      <c r="B37" s="175"/>
      <c r="C37" s="176" t="s">
        <v>18</v>
      </c>
      <c r="D37" s="177" t="s">
        <v>36</v>
      </c>
      <c r="E37" s="178"/>
      <c r="F37" s="179"/>
      <c r="G37" s="180"/>
      <c r="H37" s="180"/>
      <c r="I37" s="181"/>
      <c r="J37" s="182">
        <f>ROUNDDOWN(SUM(G37:I37)/4*3,-3)</f>
        <v>0</v>
      </c>
      <c r="K37" s="183">
        <f>F37*1000000</f>
        <v>0</v>
      </c>
      <c r="L37" s="184">
        <f>MIN(J37:K37)</f>
        <v>0</v>
      </c>
    </row>
    <row r="38" spans="2:12" ht="22" customHeight="1">
      <c r="B38" s="185"/>
      <c r="C38" s="186" t="s">
        <v>19</v>
      </c>
      <c r="D38" s="187" t="s">
        <v>36</v>
      </c>
      <c r="E38" s="188"/>
      <c r="F38" s="189"/>
      <c r="G38" s="190"/>
      <c r="H38" s="190"/>
      <c r="I38" s="191"/>
      <c r="J38" s="192">
        <f t="shared" ref="J38:J49" si="0">ROUNDDOWN(SUM(G38:I38)/4*3,-3)</f>
        <v>0</v>
      </c>
      <c r="K38" s="193">
        <f>F38*300000</f>
        <v>0</v>
      </c>
      <c r="L38" s="194">
        <f t="shared" ref="L38:L49" si="1">MIN(J38:K38)</f>
        <v>0</v>
      </c>
    </row>
    <row r="39" spans="2:12" ht="22" customHeight="1">
      <c r="B39" s="185"/>
      <c r="C39" s="186" t="s">
        <v>20</v>
      </c>
      <c r="D39" s="195" t="s">
        <v>36</v>
      </c>
      <c r="E39" s="188"/>
      <c r="F39" s="189"/>
      <c r="G39" s="190"/>
      <c r="H39" s="190"/>
      <c r="I39" s="191"/>
      <c r="J39" s="192">
        <f t="shared" si="0"/>
        <v>0</v>
      </c>
      <c r="K39" s="196">
        <f>F39*300000</f>
        <v>0</v>
      </c>
      <c r="L39" s="194">
        <f t="shared" si="1"/>
        <v>0</v>
      </c>
    </row>
    <row r="40" spans="2:12" ht="22" customHeight="1">
      <c r="B40" s="185"/>
      <c r="C40" s="186" t="s">
        <v>14</v>
      </c>
      <c r="D40" s="195" t="s">
        <v>36</v>
      </c>
      <c r="E40" s="188"/>
      <c r="F40" s="189"/>
      <c r="G40" s="190"/>
      <c r="H40" s="190"/>
      <c r="I40" s="191"/>
      <c r="J40" s="192">
        <f t="shared" si="0"/>
        <v>0</v>
      </c>
      <c r="K40" s="193">
        <f t="shared" ref="K40" si="2">F40*1000000</f>
        <v>0</v>
      </c>
      <c r="L40" s="194">
        <f t="shared" si="1"/>
        <v>0</v>
      </c>
    </row>
    <row r="41" spans="2:12" ht="22" customHeight="1">
      <c r="B41" s="185"/>
      <c r="C41" s="186" t="s">
        <v>68</v>
      </c>
      <c r="D41" s="195" t="s">
        <v>36</v>
      </c>
      <c r="E41" s="188"/>
      <c r="F41" s="189"/>
      <c r="G41" s="190"/>
      <c r="H41" s="190"/>
      <c r="I41" s="191"/>
      <c r="J41" s="192">
        <f>ROUNDDOWN(SUM(G41:I41)/4*3,-3)</f>
        <v>0</v>
      </c>
      <c r="K41" s="193">
        <f t="shared" ref="K41:K49" si="3">F41*300000</f>
        <v>0</v>
      </c>
      <c r="L41" s="194">
        <f t="shared" si="1"/>
        <v>0</v>
      </c>
    </row>
    <row r="42" spans="2:12" ht="22" customHeight="1">
      <c r="B42" s="185"/>
      <c r="C42" s="186" t="s">
        <v>69</v>
      </c>
      <c r="D42" s="195" t="s">
        <v>36</v>
      </c>
      <c r="E42" s="188"/>
      <c r="F42" s="189"/>
      <c r="G42" s="190"/>
      <c r="H42" s="190"/>
      <c r="I42" s="191"/>
      <c r="J42" s="192">
        <f>ROUNDDOWN(SUM(G42:I42)/4*3,-3)</f>
        <v>0</v>
      </c>
      <c r="K42" s="193">
        <f t="shared" si="3"/>
        <v>0</v>
      </c>
      <c r="L42" s="194">
        <f t="shared" si="1"/>
        <v>0</v>
      </c>
    </row>
    <row r="43" spans="2:12" ht="22" customHeight="1">
      <c r="B43" s="185"/>
      <c r="C43" s="186" t="s">
        <v>1</v>
      </c>
      <c r="D43" s="195" t="s">
        <v>36</v>
      </c>
      <c r="E43" s="188"/>
      <c r="F43" s="189"/>
      <c r="G43" s="190"/>
      <c r="H43" s="190"/>
      <c r="I43" s="191"/>
      <c r="J43" s="192">
        <f t="shared" si="0"/>
        <v>0</v>
      </c>
      <c r="K43" s="193">
        <f t="shared" si="3"/>
        <v>0</v>
      </c>
      <c r="L43" s="194">
        <f t="shared" si="1"/>
        <v>0</v>
      </c>
    </row>
    <row r="44" spans="2:12" ht="22" customHeight="1">
      <c r="B44" s="185"/>
      <c r="C44" s="186" t="s">
        <v>1</v>
      </c>
      <c r="D44" s="195" t="s">
        <v>36</v>
      </c>
      <c r="E44" s="188"/>
      <c r="F44" s="189"/>
      <c r="G44" s="190"/>
      <c r="H44" s="190"/>
      <c r="I44" s="191"/>
      <c r="J44" s="192">
        <f t="shared" si="0"/>
        <v>0</v>
      </c>
      <c r="K44" s="193">
        <f t="shared" si="3"/>
        <v>0</v>
      </c>
      <c r="L44" s="194">
        <f t="shared" si="1"/>
        <v>0</v>
      </c>
    </row>
    <row r="45" spans="2:12" ht="22" customHeight="1">
      <c r="B45" s="185"/>
      <c r="C45" s="186" t="s">
        <v>1</v>
      </c>
      <c r="D45" s="195" t="s">
        <v>36</v>
      </c>
      <c r="E45" s="188"/>
      <c r="F45" s="189"/>
      <c r="G45" s="190"/>
      <c r="H45" s="190"/>
      <c r="I45" s="191"/>
      <c r="J45" s="192">
        <f t="shared" si="0"/>
        <v>0</v>
      </c>
      <c r="K45" s="193">
        <f t="shared" si="3"/>
        <v>0</v>
      </c>
      <c r="L45" s="194">
        <f t="shared" si="1"/>
        <v>0</v>
      </c>
    </row>
    <row r="46" spans="2:12" ht="22" customHeight="1">
      <c r="B46" s="185"/>
      <c r="C46" s="186" t="s">
        <v>1</v>
      </c>
      <c r="D46" s="195" t="s">
        <v>36</v>
      </c>
      <c r="E46" s="188"/>
      <c r="F46" s="189"/>
      <c r="G46" s="190"/>
      <c r="H46" s="190"/>
      <c r="I46" s="191"/>
      <c r="J46" s="192">
        <f t="shared" si="0"/>
        <v>0</v>
      </c>
      <c r="K46" s="193">
        <f t="shared" si="3"/>
        <v>0</v>
      </c>
      <c r="L46" s="194">
        <f t="shared" si="1"/>
        <v>0</v>
      </c>
    </row>
    <row r="47" spans="2:12" ht="22" customHeight="1">
      <c r="B47" s="185"/>
      <c r="C47" s="186" t="s">
        <v>9</v>
      </c>
      <c r="D47" s="195" t="s">
        <v>36</v>
      </c>
      <c r="E47" s="188"/>
      <c r="F47" s="189"/>
      <c r="G47" s="190"/>
      <c r="H47" s="190"/>
      <c r="I47" s="191"/>
      <c r="J47" s="192">
        <f t="shared" si="0"/>
        <v>0</v>
      </c>
      <c r="K47" s="193">
        <f t="shared" si="3"/>
        <v>0</v>
      </c>
      <c r="L47" s="194">
        <f t="shared" si="1"/>
        <v>0</v>
      </c>
    </row>
    <row r="48" spans="2:12" ht="22" customHeight="1">
      <c r="B48" s="185"/>
      <c r="C48" s="186" t="s">
        <v>10</v>
      </c>
      <c r="D48" s="195" t="s">
        <v>36</v>
      </c>
      <c r="E48" s="188"/>
      <c r="F48" s="189"/>
      <c r="G48" s="190"/>
      <c r="H48" s="190"/>
      <c r="I48" s="191"/>
      <c r="J48" s="192">
        <f t="shared" si="0"/>
        <v>0</v>
      </c>
      <c r="K48" s="193">
        <f t="shared" si="3"/>
        <v>0</v>
      </c>
      <c r="L48" s="194">
        <f t="shared" si="1"/>
        <v>0</v>
      </c>
    </row>
    <row r="49" spans="2:14" ht="22" customHeight="1" thickBot="1">
      <c r="B49" s="197"/>
      <c r="C49" s="198" t="s">
        <v>11</v>
      </c>
      <c r="D49" s="199" t="s">
        <v>36</v>
      </c>
      <c r="E49" s="200"/>
      <c r="F49" s="201"/>
      <c r="G49" s="202"/>
      <c r="H49" s="202"/>
      <c r="I49" s="203"/>
      <c r="J49" s="204">
        <f t="shared" si="0"/>
        <v>0</v>
      </c>
      <c r="K49" s="205">
        <f t="shared" si="3"/>
        <v>0</v>
      </c>
      <c r="L49" s="206">
        <f t="shared" si="1"/>
        <v>0</v>
      </c>
    </row>
    <row r="50" spans="2:14" ht="22" customHeight="1" thickTop="1" thickBot="1">
      <c r="B50" s="207" t="s">
        <v>195</v>
      </c>
      <c r="C50" s="208"/>
      <c r="D50" s="209"/>
      <c r="E50" s="209"/>
      <c r="F50" s="210"/>
      <c r="G50" s="211"/>
      <c r="H50" s="211"/>
      <c r="I50" s="212"/>
      <c r="J50" s="213"/>
      <c r="K50" s="214"/>
      <c r="L50" s="215"/>
    </row>
    <row r="51" spans="2:14" ht="22" customHeight="1" thickTop="1">
      <c r="B51" s="216"/>
      <c r="C51" s="54" t="s">
        <v>59</v>
      </c>
      <c r="D51" s="218" t="s">
        <v>152</v>
      </c>
      <c r="E51" s="219" t="s">
        <v>210</v>
      </c>
      <c r="F51" s="220" t="s">
        <v>70</v>
      </c>
      <c r="G51" s="221">
        <v>2500000</v>
      </c>
      <c r="H51" s="222">
        <v>40000</v>
      </c>
      <c r="I51" s="219">
        <v>320000</v>
      </c>
      <c r="J51" s="223">
        <f t="shared" ref="J51" si="4">ROUNDDOWN(SUM(G51:I51)/4*3,0)</f>
        <v>2145000</v>
      </c>
      <c r="K51" s="224">
        <f>IF(C51="（契約方法を選択する）", 0, IF(OR(C52="", C53="", C53="ケアプランデータ連携システムのデータ連携について選択"), "条件が不正です。", IF(AND(C51="職員数に応じて必要なライセンス数が変動するもの", C52="（職員数をプルダウンから選択）"), "条件が不正です", IF(C51="職員数に応じて必要なライセンス数が変動しないもの", 2500000 + IF(C53="5事業所以上と連携する", 50000, 0), IF(C51="職員数に応じて必要なライセンス数が変動するもの", IF(C52="１名以上10名以下", 1000000, IF(C52="11名以上20名以下", 1500000, IF(C52="21名以上30名以下", 2000000, IF(C52="31名以上", 2500000, "条件が不正です")))) + IF(C53="5事業所以上と連携する", 50000, 0), "条件が不正です")))))</f>
        <v>2000000</v>
      </c>
      <c r="L51" s="225">
        <f>MIN(J51:K51)</f>
        <v>2000000</v>
      </c>
      <c r="N51" s="394"/>
    </row>
    <row r="52" spans="2:14" ht="22" customHeight="1">
      <c r="B52" s="226"/>
      <c r="C52" s="55" t="s">
        <v>23</v>
      </c>
      <c r="D52" s="228"/>
      <c r="E52" s="229"/>
      <c r="F52" s="230"/>
      <c r="G52" s="231"/>
      <c r="H52" s="232"/>
      <c r="I52" s="229"/>
      <c r="J52" s="233"/>
      <c r="K52" s="234"/>
      <c r="L52" s="235"/>
    </row>
    <row r="53" spans="2:14" ht="22.5" customHeight="1" thickBot="1">
      <c r="B53" s="236"/>
      <c r="C53" s="237" t="s">
        <v>76</v>
      </c>
      <c r="D53" s="238"/>
      <c r="E53" s="239"/>
      <c r="F53" s="240"/>
      <c r="G53" s="241"/>
      <c r="H53" s="242"/>
      <c r="I53" s="239"/>
      <c r="J53" s="243"/>
      <c r="K53" s="244"/>
      <c r="L53" s="245"/>
    </row>
    <row r="54" spans="2:14" ht="21" customHeight="1" thickBot="1">
      <c r="B54" s="246" t="s">
        <v>196</v>
      </c>
      <c r="C54" s="247"/>
      <c r="D54" s="248"/>
      <c r="E54" s="248"/>
      <c r="F54" s="249"/>
      <c r="G54" s="250"/>
      <c r="H54" s="251"/>
      <c r="I54" s="251"/>
      <c r="J54" s="252"/>
      <c r="K54" s="253"/>
      <c r="L54" s="254"/>
    </row>
    <row r="55" spans="2:14" ht="21.65" customHeight="1" thickTop="1">
      <c r="B55" s="255"/>
      <c r="C55" s="176" t="s">
        <v>2</v>
      </c>
      <c r="D55" s="256" t="s">
        <v>36</v>
      </c>
      <c r="E55" s="178"/>
      <c r="F55" s="179"/>
      <c r="G55" s="181"/>
      <c r="H55" s="257" t="s">
        <v>77</v>
      </c>
      <c r="I55" s="258" t="s">
        <v>77</v>
      </c>
      <c r="J55" s="259">
        <f>ROUNDDOWN(SUM(G55:I55)/4*3,-3)</f>
        <v>0</v>
      </c>
      <c r="K55" s="260">
        <f>F55*1000000</f>
        <v>0</v>
      </c>
      <c r="L55" s="261">
        <f t="shared" ref="L55:L61" si="5">MIN(J55:K55)</f>
        <v>0</v>
      </c>
    </row>
    <row r="56" spans="2:14" ht="32">
      <c r="B56" s="255"/>
      <c r="C56" s="186" t="s">
        <v>3</v>
      </c>
      <c r="D56" s="195" t="s">
        <v>36</v>
      </c>
      <c r="E56" s="188"/>
      <c r="F56" s="189"/>
      <c r="G56" s="191"/>
      <c r="H56" s="262" t="s">
        <v>77</v>
      </c>
      <c r="I56" s="263" t="s">
        <v>77</v>
      </c>
      <c r="J56" s="264">
        <f t="shared" ref="J56:J61" si="6">ROUNDDOWN(SUM(G56:I56)/4*3,-3)</f>
        <v>0</v>
      </c>
      <c r="K56" s="193">
        <f>F56*1000000</f>
        <v>0</v>
      </c>
      <c r="L56" s="265">
        <f t="shared" si="5"/>
        <v>0</v>
      </c>
    </row>
    <row r="57" spans="2:14" ht="32">
      <c r="B57" s="255"/>
      <c r="C57" s="186" t="s">
        <v>4</v>
      </c>
      <c r="D57" s="195" t="s">
        <v>36</v>
      </c>
      <c r="E57" s="188"/>
      <c r="F57" s="266"/>
      <c r="G57" s="191"/>
      <c r="H57" s="262" t="s">
        <v>77</v>
      </c>
      <c r="I57" s="263" t="s">
        <v>77</v>
      </c>
      <c r="J57" s="264">
        <f t="shared" si="6"/>
        <v>0</v>
      </c>
      <c r="K57" s="193">
        <f>F57*1000000</f>
        <v>0</v>
      </c>
      <c r="L57" s="265">
        <f t="shared" si="5"/>
        <v>0</v>
      </c>
    </row>
    <row r="58" spans="2:14" ht="42.75" customHeight="1">
      <c r="B58" s="255"/>
      <c r="C58" s="186" t="s">
        <v>71</v>
      </c>
      <c r="D58" s="195"/>
      <c r="E58" s="188"/>
      <c r="F58" s="267"/>
      <c r="G58" s="191"/>
      <c r="H58" s="262" t="s">
        <v>77</v>
      </c>
      <c r="I58" s="263" t="s">
        <v>77</v>
      </c>
      <c r="J58" s="264">
        <f>ROUNDDOWN(SUM(G58:I58)/4*3,-3)</f>
        <v>0</v>
      </c>
      <c r="K58" s="193">
        <f>F58*1000000</f>
        <v>0</v>
      </c>
      <c r="L58" s="265">
        <f t="shared" si="5"/>
        <v>0</v>
      </c>
    </row>
    <row r="59" spans="2:14" ht="22" customHeight="1">
      <c r="B59" s="255"/>
      <c r="C59" s="186" t="s">
        <v>5</v>
      </c>
      <c r="D59" s="195" t="s">
        <v>36</v>
      </c>
      <c r="E59" s="188"/>
      <c r="F59" s="267"/>
      <c r="G59" s="191"/>
      <c r="H59" s="262" t="s">
        <v>77</v>
      </c>
      <c r="I59" s="263" t="s">
        <v>77</v>
      </c>
      <c r="J59" s="264">
        <f t="shared" si="6"/>
        <v>0</v>
      </c>
      <c r="K59" s="193">
        <f t="shared" ref="K59:K61" si="7">F59*1000000</f>
        <v>0</v>
      </c>
      <c r="L59" s="265">
        <f t="shared" si="5"/>
        <v>0</v>
      </c>
    </row>
    <row r="60" spans="2:14" ht="22" customHeight="1">
      <c r="B60" s="255"/>
      <c r="C60" s="186" t="s">
        <v>6</v>
      </c>
      <c r="D60" s="195" t="s">
        <v>36</v>
      </c>
      <c r="E60" s="188"/>
      <c r="F60" s="189"/>
      <c r="G60" s="191"/>
      <c r="H60" s="262" t="s">
        <v>77</v>
      </c>
      <c r="I60" s="263" t="s">
        <v>77</v>
      </c>
      <c r="J60" s="264">
        <f t="shared" si="6"/>
        <v>0</v>
      </c>
      <c r="K60" s="193">
        <f t="shared" si="7"/>
        <v>0</v>
      </c>
      <c r="L60" s="265">
        <f t="shared" si="5"/>
        <v>0</v>
      </c>
    </row>
    <row r="61" spans="2:14" ht="22" customHeight="1" thickBot="1">
      <c r="B61" s="268"/>
      <c r="C61" s="198" t="s">
        <v>7</v>
      </c>
      <c r="D61" s="199" t="s">
        <v>36</v>
      </c>
      <c r="E61" s="200"/>
      <c r="F61" s="201"/>
      <c r="G61" s="203"/>
      <c r="H61" s="269" t="s">
        <v>77</v>
      </c>
      <c r="I61" s="270" t="s">
        <v>77</v>
      </c>
      <c r="J61" s="271">
        <f t="shared" si="6"/>
        <v>0</v>
      </c>
      <c r="K61" s="272">
        <f t="shared" si="7"/>
        <v>0</v>
      </c>
      <c r="L61" s="273">
        <f t="shared" si="5"/>
        <v>0</v>
      </c>
    </row>
    <row r="62" spans="2:14" ht="36" customHeight="1" thickTop="1" thickBot="1">
      <c r="B62" s="274" t="s">
        <v>8</v>
      </c>
      <c r="C62" s="275"/>
      <c r="D62" s="275"/>
      <c r="E62" s="276"/>
      <c r="F62" s="276"/>
      <c r="G62" s="277">
        <f>SUBTOTAL(9,G37:G49,G51:G52,G55:G61)</f>
        <v>2500000</v>
      </c>
      <c r="H62" s="278"/>
      <c r="I62" s="278"/>
      <c r="J62" s="279"/>
      <c r="K62" s="280"/>
      <c r="L62" s="281">
        <f>ROUNDDOWN((SUBTOTAL(9,L37:L49,L51:L52,L55:L61)),-3)</f>
        <v>2000000</v>
      </c>
    </row>
    <row r="63" spans="2:14">
      <c r="L63" s="282"/>
    </row>
    <row r="64" spans="2:14">
      <c r="L64" s="282"/>
    </row>
    <row r="65" spans="2:12" ht="27.65" customHeight="1" thickBot="1">
      <c r="B65" s="156" t="s">
        <v>16</v>
      </c>
      <c r="C65" s="283"/>
      <c r="D65" s="283"/>
    </row>
    <row r="66" spans="2:12" ht="41.5" customHeight="1" thickBot="1">
      <c r="H66" s="157" t="s">
        <v>37</v>
      </c>
      <c r="I66" s="158"/>
      <c r="L66" s="159" t="s">
        <v>17</v>
      </c>
    </row>
    <row r="67" spans="2:12" ht="45.75" customHeight="1" thickBot="1">
      <c r="B67" s="160" t="s">
        <v>39</v>
      </c>
      <c r="C67" s="161"/>
      <c r="D67" s="284" t="s">
        <v>33</v>
      </c>
      <c r="E67" s="285" t="s">
        <v>197</v>
      </c>
      <c r="F67" s="286" t="s">
        <v>32</v>
      </c>
      <c r="G67" s="165" t="s">
        <v>73</v>
      </c>
      <c r="H67" s="166" t="s">
        <v>74</v>
      </c>
      <c r="I67" s="167" t="s">
        <v>75</v>
      </c>
      <c r="J67" s="168" t="s">
        <v>38</v>
      </c>
      <c r="K67" s="287" t="s">
        <v>64</v>
      </c>
      <c r="L67" s="288" t="s">
        <v>15</v>
      </c>
    </row>
    <row r="68" spans="2:12" ht="30" customHeight="1" thickTop="1" thickBot="1">
      <c r="B68" s="289" t="s">
        <v>78</v>
      </c>
      <c r="C68" s="290"/>
      <c r="D68" s="291" t="s">
        <v>36</v>
      </c>
      <c r="E68" s="292"/>
      <c r="F68" s="293" t="s">
        <v>72</v>
      </c>
      <c r="G68" s="294"/>
      <c r="H68" s="295"/>
      <c r="I68" s="295"/>
      <c r="J68" s="296"/>
      <c r="K68" s="297"/>
      <c r="L68" s="298"/>
    </row>
    <row r="69" spans="2:12" ht="30" customHeight="1" thickTop="1" thickBot="1">
      <c r="B69" s="299" t="s">
        <v>198</v>
      </c>
      <c r="C69" s="300"/>
      <c r="D69" s="301"/>
      <c r="E69" s="301"/>
      <c r="F69" s="302"/>
      <c r="G69" s="301"/>
      <c r="H69" s="303"/>
      <c r="I69" s="304"/>
      <c r="J69" s="305"/>
      <c r="K69" s="306"/>
      <c r="L69" s="307"/>
    </row>
    <row r="70" spans="2:12" ht="30" customHeight="1" thickTop="1">
      <c r="B70" s="308"/>
      <c r="C70" s="309" t="s">
        <v>79</v>
      </c>
      <c r="D70" s="310" t="s">
        <v>36</v>
      </c>
      <c r="E70" s="311"/>
      <c r="F70" s="312"/>
      <c r="G70" s="313"/>
      <c r="H70" s="303"/>
      <c r="I70" s="303"/>
      <c r="J70" s="314"/>
      <c r="K70" s="315"/>
      <c r="L70" s="316"/>
    </row>
    <row r="71" spans="2:12" ht="30" customHeight="1">
      <c r="B71" s="308"/>
      <c r="C71" s="317" t="s">
        <v>79</v>
      </c>
      <c r="D71" s="318" t="s">
        <v>36</v>
      </c>
      <c r="E71" s="319"/>
      <c r="F71" s="320"/>
      <c r="G71" s="321"/>
      <c r="H71" s="303"/>
      <c r="I71" s="303"/>
      <c r="J71" s="314"/>
      <c r="K71" s="315"/>
      <c r="L71" s="316"/>
    </row>
    <row r="72" spans="2:12" ht="30" customHeight="1">
      <c r="B72" s="308"/>
      <c r="C72" s="317" t="s">
        <v>79</v>
      </c>
      <c r="D72" s="318" t="s">
        <v>36</v>
      </c>
      <c r="E72" s="319"/>
      <c r="F72" s="266"/>
      <c r="G72" s="321"/>
      <c r="H72" s="303"/>
      <c r="I72" s="303"/>
      <c r="J72" s="314"/>
      <c r="K72" s="315"/>
      <c r="L72" s="316"/>
    </row>
    <row r="73" spans="2:12" ht="30" customHeight="1">
      <c r="B73" s="308"/>
      <c r="C73" s="317" t="s">
        <v>79</v>
      </c>
      <c r="D73" s="318" t="s">
        <v>36</v>
      </c>
      <c r="E73" s="319"/>
      <c r="F73" s="320"/>
      <c r="G73" s="321"/>
      <c r="H73" s="303"/>
      <c r="I73" s="303"/>
      <c r="J73" s="314"/>
      <c r="K73" s="315"/>
      <c r="L73" s="316"/>
    </row>
    <row r="74" spans="2:12" ht="30" customHeight="1">
      <c r="B74" s="308"/>
      <c r="C74" s="317" t="s">
        <v>79</v>
      </c>
      <c r="D74" s="318" t="s">
        <v>36</v>
      </c>
      <c r="E74" s="319"/>
      <c r="F74" s="320"/>
      <c r="G74" s="321"/>
      <c r="H74" s="303"/>
      <c r="I74" s="303"/>
      <c r="J74" s="314"/>
      <c r="K74" s="315"/>
      <c r="L74" s="316"/>
    </row>
    <row r="75" spans="2:12" ht="30" customHeight="1">
      <c r="B75" s="308"/>
      <c r="C75" s="317" t="s">
        <v>79</v>
      </c>
      <c r="D75" s="318" t="s">
        <v>36</v>
      </c>
      <c r="E75" s="319"/>
      <c r="F75" s="320"/>
      <c r="G75" s="321"/>
      <c r="H75" s="303"/>
      <c r="I75" s="303"/>
      <c r="J75" s="314"/>
      <c r="K75" s="315"/>
      <c r="L75" s="316"/>
    </row>
    <row r="76" spans="2:12" ht="30" customHeight="1">
      <c r="B76" s="308"/>
      <c r="C76" s="322" t="s">
        <v>199</v>
      </c>
      <c r="D76" s="323" t="s">
        <v>36</v>
      </c>
      <c r="E76" s="324"/>
      <c r="F76" s="325"/>
      <c r="G76" s="326"/>
      <c r="H76" s="303"/>
      <c r="I76" s="303"/>
      <c r="J76" s="327"/>
      <c r="K76" s="306"/>
      <c r="L76" s="328"/>
    </row>
    <row r="77" spans="2:12" ht="30" customHeight="1" thickBot="1">
      <c r="B77" s="308"/>
      <c r="C77" s="329" t="s">
        <v>200</v>
      </c>
      <c r="D77" s="330" t="s">
        <v>36</v>
      </c>
      <c r="E77" s="331"/>
      <c r="F77" s="332"/>
      <c r="G77" s="333"/>
      <c r="H77" s="334"/>
      <c r="I77" s="334"/>
      <c r="J77" s="335"/>
      <c r="K77" s="336"/>
      <c r="L77" s="337"/>
    </row>
    <row r="78" spans="2:12" ht="30.75" customHeight="1" thickTop="1" thickBot="1">
      <c r="B78" s="338" t="s">
        <v>8</v>
      </c>
      <c r="C78" s="339"/>
      <c r="D78" s="275"/>
      <c r="E78" s="276"/>
      <c r="F78" s="340"/>
      <c r="G78" s="277">
        <f>SUBTOTAL(9,G68,G70:G77)</f>
        <v>0</v>
      </c>
      <c r="H78" s="341">
        <f>H68</f>
        <v>0</v>
      </c>
      <c r="I78" s="341">
        <f>I68</f>
        <v>0</v>
      </c>
      <c r="J78" s="342">
        <f>ROUNDDOWN(SUM(G78:I78)/4*3,-3)</f>
        <v>0</v>
      </c>
      <c r="K78" s="343">
        <v>10000000</v>
      </c>
      <c r="L78" s="281">
        <f>MIN(J78:K78)</f>
        <v>0</v>
      </c>
    </row>
    <row r="79" spans="2:12" ht="15.5" thickBot="1"/>
    <row r="80" spans="2:12" ht="86.15" customHeight="1" thickBot="1">
      <c r="B80" s="344" t="s">
        <v>201</v>
      </c>
      <c r="C80" s="345"/>
      <c r="D80" s="345"/>
      <c r="E80" s="346"/>
      <c r="F80" s="347">
        <f>SUM(F37:F49,F55:F57,F60:F61,F70:F75)</f>
        <v>0</v>
      </c>
      <c r="G80" s="348" t="s">
        <v>202</v>
      </c>
      <c r="H80" s="349"/>
      <c r="I80" s="349"/>
      <c r="J80" s="350"/>
      <c r="K80" s="351"/>
      <c r="L80" s="352"/>
    </row>
    <row r="82" spans="2:12" ht="27.65" customHeight="1" thickBot="1">
      <c r="B82" s="156" t="s">
        <v>50</v>
      </c>
      <c r="C82" s="283"/>
      <c r="D82" s="283"/>
    </row>
    <row r="83" spans="2:12" ht="37.9" customHeight="1" thickTop="1" thickBot="1">
      <c r="K83" s="353" t="s">
        <v>203</v>
      </c>
      <c r="L83" s="354"/>
    </row>
    <row r="84" spans="2:12" ht="30" customHeight="1" thickTop="1" thickBot="1">
      <c r="B84" s="355" t="s">
        <v>55</v>
      </c>
      <c r="C84" s="356"/>
      <c r="D84" s="357" t="s">
        <v>33</v>
      </c>
      <c r="E84" s="163" t="s">
        <v>48</v>
      </c>
      <c r="F84" s="164" t="s">
        <v>49</v>
      </c>
      <c r="G84" s="358" t="s">
        <v>38</v>
      </c>
      <c r="H84" s="287" t="s">
        <v>64</v>
      </c>
      <c r="I84" s="288" t="s">
        <v>15</v>
      </c>
      <c r="K84" s="359" t="s">
        <v>80</v>
      </c>
      <c r="L84" s="360"/>
    </row>
    <row r="85" spans="2:12" ht="25.15" customHeight="1" thickTop="1">
      <c r="B85" s="361" t="s">
        <v>61</v>
      </c>
      <c r="C85" s="362"/>
      <c r="D85" s="363" t="s">
        <v>36</v>
      </c>
      <c r="E85" s="364"/>
      <c r="F85" s="365"/>
      <c r="G85" s="366">
        <f>ROUNDDOWN(F85/4*3,-3)</f>
        <v>0</v>
      </c>
      <c r="H85" s="367">
        <v>450000</v>
      </c>
      <c r="I85" s="368">
        <f>MIN(G85,H85)</f>
        <v>0</v>
      </c>
      <c r="K85" s="369">
        <f>L62+L78+I88</f>
        <v>2000000</v>
      </c>
      <c r="L85" s="370"/>
    </row>
    <row r="86" spans="2:12" ht="25.15" customHeight="1">
      <c r="B86" s="371" t="s">
        <v>62</v>
      </c>
      <c r="C86" s="372"/>
      <c r="D86" s="373"/>
      <c r="E86" s="374"/>
      <c r="F86" s="375"/>
      <c r="G86" s="376"/>
      <c r="H86" s="377"/>
      <c r="I86" s="378"/>
      <c r="K86" s="379"/>
      <c r="L86" s="370"/>
    </row>
    <row r="87" spans="2:12" ht="25.15" customHeight="1" thickBot="1">
      <c r="B87" s="380" t="s">
        <v>63</v>
      </c>
      <c r="C87" s="381"/>
      <c r="D87" s="382"/>
      <c r="E87" s="383"/>
      <c r="F87" s="384"/>
      <c r="G87" s="385"/>
      <c r="H87" s="386"/>
      <c r="I87" s="378"/>
      <c r="K87" s="379"/>
      <c r="L87" s="370"/>
    </row>
    <row r="88" spans="2:12" ht="31.5" customHeight="1" thickTop="1" thickBot="1">
      <c r="B88" s="387" t="s">
        <v>8</v>
      </c>
      <c r="C88" s="388"/>
      <c r="D88" s="276"/>
      <c r="E88" s="276"/>
      <c r="F88" s="389">
        <f>F85</f>
        <v>0</v>
      </c>
      <c r="G88" s="390"/>
      <c r="H88" s="391"/>
      <c r="I88" s="281">
        <f>I85</f>
        <v>0</v>
      </c>
      <c r="K88" s="392"/>
      <c r="L88" s="393"/>
    </row>
  </sheetData>
  <mergeCells count="36">
    <mergeCell ref="K85:L88"/>
    <mergeCell ref="B88:C88"/>
    <mergeCell ref="H68:H77"/>
    <mergeCell ref="I68:I77"/>
    <mergeCell ref="B80:E80"/>
    <mergeCell ref="B84:C84"/>
    <mergeCell ref="D85:D87"/>
    <mergeCell ref="E85:E87"/>
    <mergeCell ref="F85:F87"/>
    <mergeCell ref="G85:G87"/>
    <mergeCell ref="H85:H87"/>
    <mergeCell ref="I85:I87"/>
    <mergeCell ref="J51:J53"/>
    <mergeCell ref="K51:K53"/>
    <mergeCell ref="L51:L53"/>
    <mergeCell ref="B52:B53"/>
    <mergeCell ref="H66:I66"/>
    <mergeCell ref="B67:C67"/>
    <mergeCell ref="D51:D53"/>
    <mergeCell ref="E51:E53"/>
    <mergeCell ref="F51:F53"/>
    <mergeCell ref="G51:G53"/>
    <mergeCell ref="H51:H53"/>
    <mergeCell ref="I51:I53"/>
    <mergeCell ref="A29:B31"/>
    <mergeCell ref="C29:C31"/>
    <mergeCell ref="D29:D31"/>
    <mergeCell ref="E29:E31"/>
    <mergeCell ref="H34:I34"/>
    <mergeCell ref="B35:C35"/>
    <mergeCell ref="B7:C7"/>
    <mergeCell ref="B10:C10"/>
    <mergeCell ref="B18:C18"/>
    <mergeCell ref="B21:C21"/>
    <mergeCell ref="B26:C26"/>
    <mergeCell ref="G26:L26"/>
  </mergeCells>
  <phoneticPr fontId="2"/>
  <conditionalFormatting sqref="C53">
    <cfRule type="expression" dxfId="108" priority="9">
      <formula>$E$29="介護予防認知症対応型共同生活介護"</formula>
    </cfRule>
    <cfRule type="expression" dxfId="107" priority="10">
      <formula>$E$29="介護予防特定施設入居者生活介護"</formula>
    </cfRule>
    <cfRule type="expression" dxfId="106" priority="11">
      <formula>$E$29="介護医療院"</formula>
    </cfRule>
    <cfRule type="expression" dxfId="105" priority="12">
      <formula>$E$29="軽費老人ホーム"</formula>
    </cfRule>
    <cfRule type="expression" dxfId="104" priority="13">
      <formula>$E$29="養護老人ホーム"</formula>
    </cfRule>
    <cfRule type="expression" dxfId="103" priority="14">
      <formula>$E$29="複合型サービス（看護小規模多機能型居宅介護）"</formula>
    </cfRule>
    <cfRule type="expression" dxfId="102" priority="15">
      <formula>$E$29="認知症対応型共同生活介護"</formula>
    </cfRule>
    <cfRule type="expression" dxfId="101" priority="16">
      <formula>$E$29="地域密着型特定施設入居者生活介護"</formula>
    </cfRule>
    <cfRule type="expression" dxfId="100" priority="17">
      <formula>$E$29="特定施設入居者生活介護"</formula>
    </cfRule>
    <cfRule type="expression" dxfId="99" priority="18">
      <formula>$E$29="介護老人保健施設"</formula>
    </cfRule>
    <cfRule type="expression" dxfId="98" priority="19">
      <formula>$E$29="介護老人福祉施設"</formula>
    </cfRule>
  </conditionalFormatting>
  <conditionalFormatting sqref="F70:F71">
    <cfRule type="expression" dxfId="96" priority="7">
      <formula>$C$72="介護業務支援"</formula>
    </cfRule>
  </conditionalFormatting>
  <conditionalFormatting sqref="F73">
    <cfRule type="expression" dxfId="95" priority="6">
      <formula>$C$73="介護業務支援"</formula>
    </cfRule>
  </conditionalFormatting>
  <conditionalFormatting sqref="F74:F76">
    <cfRule type="expression" dxfId="94" priority="5">
      <formula>$C$74="介護業務支援"</formula>
    </cfRule>
  </conditionalFormatting>
  <conditionalFormatting sqref="F77">
    <cfRule type="expression" dxfId="93" priority="4">
      <formula>$C$77="介護業務支援"</formula>
    </cfRule>
  </conditionalFormatting>
  <conditionalFormatting sqref="F80">
    <cfRule type="expression" dxfId="92" priority="2">
      <formula>"F76&gt;F21"</formula>
    </cfRule>
    <cfRule type="expression" dxfId="91" priority="3">
      <formula>"F76&gt;F18"</formula>
    </cfRule>
  </conditionalFormatting>
  <conditionalFormatting sqref="C52">
    <cfRule type="expression" dxfId="90" priority="1">
      <formula>$C$60="職員数に応じて必要なライセンス数が変動しないもの"</formula>
    </cfRule>
  </conditionalFormatting>
  <dataValidations count="2">
    <dataValidation type="whole" operator="greaterThanOrEqual" allowBlank="1" showInputMessage="1" showErrorMessage="1" sqref="F85:F87" xr:uid="{60295692-7ACF-4324-9C0D-87F03B583D13}">
      <formula1>1</formula1>
    </dataValidation>
    <dataValidation type="whole" allowBlank="1" showInputMessage="1" showErrorMessage="1" sqref="F37:F49 F55:F56 F58:F61 F70:F71 F73:F77" xr:uid="{BFE7EE20-AFF9-4A34-B5A2-2CFC46A444F5}">
      <formula1>1</formula1>
      <formula2>1000</formula2>
    </dataValidation>
  </dataValidations>
  <pageMargins left="0.25" right="0.25" top="0.75" bottom="0.75" header="0.3" footer="0.3"/>
  <pageSetup paperSize="9" scale="45" fitToHeight="0" orientation="landscape" r:id="rId1"/>
  <rowBreaks count="2" manualBreakCount="2">
    <brk id="49" max="12" man="1"/>
    <brk id="62" max="12"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61646AE9-FE64-4618-8D3C-F5258650C1EB}">
          <x14:formula1>
            <xm:f>さわらないでください。!$E$3:$E$7</xm:f>
          </x14:formula1>
          <xm:sqref>C52</xm:sqref>
        </x14:dataValidation>
        <x14:dataValidation type="list" allowBlank="1" showInputMessage="1" showErrorMessage="1" xr:uid="{F498DA42-30EC-4114-A4CD-7B75A63AC2A8}">
          <x14:formula1>
            <xm:f>さわらないでください。!$D$3:$D$5</xm:f>
          </x14:formula1>
          <xm:sqref>C51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AEEBF-94AA-4E0F-BBBB-F0EFAA2A81D6}">
  <sheetPr>
    <tabColor rgb="FFCCFFFF"/>
    <pageSetUpPr fitToPage="1"/>
  </sheetPr>
  <dimension ref="A10:I38"/>
  <sheetViews>
    <sheetView showGridLines="0" view="pageBreakPreview" zoomScale="70" zoomScaleNormal="85" zoomScaleSheetLayoutView="70" workbookViewId="0">
      <selection activeCell="D45" sqref="D45"/>
    </sheetView>
  </sheetViews>
  <sheetFormatPr defaultColWidth="8.75" defaultRowHeight="15"/>
  <cols>
    <col min="1" max="1" width="3.25" style="11" customWidth="1"/>
    <col min="2" max="2" width="25.33203125" style="11" customWidth="1"/>
    <col min="3" max="3" width="16.5" style="11" customWidth="1"/>
    <col min="4" max="4" width="17.5" style="11" customWidth="1"/>
    <col min="5" max="5" width="27.75" style="11" customWidth="1"/>
    <col min="6" max="6" width="19.83203125" style="11" customWidth="1"/>
    <col min="7" max="7" width="29.58203125" style="11" customWidth="1"/>
    <col min="8" max="8" width="18.75" style="11" customWidth="1"/>
    <col min="9" max="9" width="24.08203125" style="11" customWidth="1"/>
    <col min="10" max="10" width="5" style="11" customWidth="1"/>
    <col min="11" max="16384" width="8.75" style="11"/>
  </cols>
  <sheetData>
    <row r="10" spans="1:5" ht="90" customHeight="1"/>
    <row r="11" spans="1:5" ht="30">
      <c r="A11" s="395" t="s">
        <v>208</v>
      </c>
    </row>
    <row r="12" spans="1:5" ht="15.5" customHeight="1">
      <c r="A12" s="395"/>
    </row>
    <row r="13" spans="1:5" ht="26.5">
      <c r="B13" s="10" t="s">
        <v>81</v>
      </c>
      <c r="C13" s="10"/>
      <c r="D13" s="10"/>
    </row>
    <row r="14" spans="1:5" ht="28.5" customHeight="1">
      <c r="B14" s="87" t="s">
        <v>82</v>
      </c>
      <c r="C14" s="87"/>
      <c r="D14" s="87"/>
      <c r="E14" s="87"/>
    </row>
    <row r="15" spans="1:5" ht="23.25" customHeight="1">
      <c r="B15" s="87"/>
      <c r="C15" s="87"/>
      <c r="D15" s="87"/>
      <c r="E15" s="87"/>
    </row>
    <row r="16" spans="1:5" ht="20" thickBot="1">
      <c r="B16" s="11" t="s">
        <v>83</v>
      </c>
      <c r="E16" s="20"/>
    </row>
    <row r="17" spans="2:9" ht="30.5" thickBot="1">
      <c r="B17" s="2" t="s">
        <v>40</v>
      </c>
      <c r="C17" s="3" t="s">
        <v>33</v>
      </c>
      <c r="D17" s="7" t="s">
        <v>84</v>
      </c>
      <c r="E17" s="60" t="s">
        <v>85</v>
      </c>
    </row>
    <row r="18" spans="2:9" ht="30">
      <c r="B18" s="26" t="s">
        <v>68</v>
      </c>
      <c r="C18" s="27" t="s">
        <v>152</v>
      </c>
      <c r="D18" s="28" t="s">
        <v>157</v>
      </c>
      <c r="E18" s="29">
        <v>40000</v>
      </c>
    </row>
    <row r="19" spans="2:9" ht="30">
      <c r="B19" s="26" t="s">
        <v>45</v>
      </c>
      <c r="C19" s="27" t="s">
        <v>36</v>
      </c>
      <c r="D19" s="30"/>
      <c r="E19" s="31"/>
    </row>
    <row r="20" spans="2:9" ht="30">
      <c r="B20" s="32" t="s">
        <v>45</v>
      </c>
      <c r="C20" s="33" t="s">
        <v>36</v>
      </c>
      <c r="D20" s="34"/>
      <c r="E20" s="35"/>
    </row>
    <row r="21" spans="2:9" ht="30">
      <c r="B21" s="32" t="s">
        <v>45</v>
      </c>
      <c r="C21" s="33" t="s">
        <v>36</v>
      </c>
      <c r="D21" s="34"/>
      <c r="E21" s="35"/>
    </row>
    <row r="22" spans="2:9" ht="30.5" thickBot="1">
      <c r="B22" s="32" t="s">
        <v>45</v>
      </c>
      <c r="C22" s="33" t="s">
        <v>36</v>
      </c>
      <c r="D22" s="34"/>
      <c r="E22" s="35"/>
    </row>
    <row r="23" spans="2:9" ht="15.5" thickBot="1">
      <c r="B23" s="15" t="s">
        <v>8</v>
      </c>
      <c r="C23" s="6"/>
      <c r="D23" s="16"/>
      <c r="E23" s="17">
        <f>SUBTOTAL(9,E18:E22)</f>
        <v>40000</v>
      </c>
    </row>
    <row r="27" spans="2:9" ht="26.5">
      <c r="B27" s="10" t="s">
        <v>86</v>
      </c>
      <c r="C27" s="10"/>
      <c r="D27" s="10"/>
    </row>
    <row r="28" spans="2:9" ht="26.5" customHeight="1" thickBot="1">
      <c r="B28" s="11" t="s">
        <v>87</v>
      </c>
      <c r="I28" s="20" t="s">
        <v>17</v>
      </c>
    </row>
    <row r="29" spans="2:9" ht="30.5" thickBot="1">
      <c r="B29" s="2" t="s">
        <v>40</v>
      </c>
      <c r="C29" s="3" t="s">
        <v>88</v>
      </c>
      <c r="D29" s="3" t="s">
        <v>33</v>
      </c>
      <c r="E29" s="3" t="s">
        <v>89</v>
      </c>
      <c r="F29" s="4" t="s">
        <v>90</v>
      </c>
      <c r="G29" s="4" t="s">
        <v>91</v>
      </c>
      <c r="H29" s="4" t="s">
        <v>92</v>
      </c>
      <c r="I29" s="5" t="s">
        <v>28</v>
      </c>
    </row>
    <row r="30" spans="2:9" ht="30">
      <c r="B30" s="26" t="s">
        <v>68</v>
      </c>
      <c r="C30" s="42" t="s">
        <v>58</v>
      </c>
      <c r="D30" s="27" t="s">
        <v>152</v>
      </c>
      <c r="E30" s="42" t="s">
        <v>155</v>
      </c>
      <c r="F30" s="42">
        <v>10</v>
      </c>
      <c r="G30" s="42">
        <v>20000</v>
      </c>
      <c r="H30" s="43">
        <v>133333</v>
      </c>
      <c r="I30" s="18">
        <f>F30*MIN(G30, H30)</f>
        <v>200000</v>
      </c>
    </row>
    <row r="31" spans="2:9" ht="30">
      <c r="B31" s="26" t="s">
        <v>68</v>
      </c>
      <c r="C31" s="42" t="s">
        <v>57</v>
      </c>
      <c r="D31" s="21" t="s">
        <v>152</v>
      </c>
      <c r="E31" s="42" t="s">
        <v>154</v>
      </c>
      <c r="F31" s="36">
        <v>1</v>
      </c>
      <c r="G31" s="36">
        <v>120000</v>
      </c>
      <c r="H31" s="8">
        <v>133333</v>
      </c>
      <c r="I31" s="12">
        <f t="shared" ref="I31:I37" si="0">F31*MIN(G31, H31)</f>
        <v>120000</v>
      </c>
    </row>
    <row r="32" spans="2:9" ht="30">
      <c r="B32" s="32" t="s">
        <v>46</v>
      </c>
      <c r="C32" s="25" t="s">
        <v>41</v>
      </c>
      <c r="D32" s="24" t="s">
        <v>36</v>
      </c>
      <c r="E32" s="25"/>
      <c r="F32" s="23"/>
      <c r="G32" s="23"/>
      <c r="H32" s="1">
        <v>133333</v>
      </c>
      <c r="I32" s="13">
        <f t="shared" si="0"/>
        <v>0</v>
      </c>
    </row>
    <row r="33" spans="2:9" ht="30">
      <c r="B33" s="32" t="s">
        <v>45</v>
      </c>
      <c r="C33" s="25" t="s">
        <v>41</v>
      </c>
      <c r="D33" s="24" t="s">
        <v>36</v>
      </c>
      <c r="E33" s="25"/>
      <c r="F33" s="23"/>
      <c r="G33" s="23"/>
      <c r="H33" s="1">
        <v>133333</v>
      </c>
      <c r="I33" s="13">
        <f t="shared" si="0"/>
        <v>0</v>
      </c>
    </row>
    <row r="34" spans="2:9" ht="30">
      <c r="B34" s="32" t="s">
        <v>45</v>
      </c>
      <c r="C34" s="25" t="s">
        <v>41</v>
      </c>
      <c r="D34" s="24" t="s">
        <v>36</v>
      </c>
      <c r="E34" s="25"/>
      <c r="F34" s="23"/>
      <c r="G34" s="23"/>
      <c r="H34" s="1">
        <v>133333</v>
      </c>
      <c r="I34" s="13">
        <f t="shared" si="0"/>
        <v>0</v>
      </c>
    </row>
    <row r="35" spans="2:9" ht="30">
      <c r="B35" s="32" t="s">
        <v>45</v>
      </c>
      <c r="C35" s="25" t="s">
        <v>41</v>
      </c>
      <c r="D35" s="37" t="s">
        <v>35</v>
      </c>
      <c r="E35" s="25"/>
      <c r="F35" s="23"/>
      <c r="G35" s="23"/>
      <c r="H35" s="1">
        <v>133333</v>
      </c>
      <c r="I35" s="13">
        <f t="shared" si="0"/>
        <v>0</v>
      </c>
    </row>
    <row r="36" spans="2:9" ht="30">
      <c r="B36" s="32" t="s">
        <v>93</v>
      </c>
      <c r="C36" s="25" t="s">
        <v>41</v>
      </c>
      <c r="D36" s="37" t="s">
        <v>35</v>
      </c>
      <c r="E36" s="25"/>
      <c r="F36" s="23"/>
      <c r="G36" s="23"/>
      <c r="H36" s="1">
        <v>133333</v>
      </c>
      <c r="I36" s="13">
        <f t="shared" si="0"/>
        <v>0</v>
      </c>
    </row>
    <row r="37" spans="2:9" ht="30.5" thickBot="1">
      <c r="B37" s="38" t="s">
        <v>45</v>
      </c>
      <c r="C37" s="39" t="s">
        <v>41</v>
      </c>
      <c r="D37" s="40" t="s">
        <v>35</v>
      </c>
      <c r="E37" s="39"/>
      <c r="F37" s="41"/>
      <c r="G37" s="41"/>
      <c r="H37" s="9">
        <v>133333</v>
      </c>
      <c r="I37" s="14">
        <f t="shared" si="0"/>
        <v>0</v>
      </c>
    </row>
    <row r="38" spans="2:9" ht="15.5" thickBot="1">
      <c r="B38" s="15" t="s">
        <v>8</v>
      </c>
      <c r="C38" s="6"/>
      <c r="D38" s="6"/>
      <c r="E38" s="6"/>
      <c r="F38" s="6"/>
      <c r="G38" s="6"/>
      <c r="H38" s="6"/>
      <c r="I38" s="17">
        <f>SUBTOTAL(9,I30:I37)</f>
        <v>320000</v>
      </c>
    </row>
  </sheetData>
  <mergeCells count="1">
    <mergeCell ref="B14:E15"/>
  </mergeCells>
  <phoneticPr fontId="2"/>
  <dataValidations count="2">
    <dataValidation type="whole" allowBlank="1" showInputMessage="1" showErrorMessage="1" sqref="F30:F37" xr:uid="{8D99BFEA-D0BF-4A22-9B9A-49D33091DECF}">
      <formula1>1</formula1>
      <formula2>1000</formula2>
    </dataValidation>
    <dataValidation type="whole" operator="greaterThanOrEqual" allowBlank="1" showInputMessage="1" showErrorMessage="1" sqref="G30:G37" xr:uid="{22E84C6E-02AB-4D5E-857F-BB7A3D7C6AE7}">
      <formula1>1</formula1>
    </dataValidation>
  </dataValidations>
  <pageMargins left="0.7" right="0.7" top="0.75" bottom="0.75" header="0.3" footer="0.3"/>
  <pageSetup paperSize="9" scale="56" fitToWidth="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9C8CA6F-C781-4B38-BE55-2BDA66FEBB94}">
          <x14:formula1>
            <xm:f>さわらないでください。!$B$3:$B$6</xm:f>
          </x14:formula1>
          <xm:sqref>C30:C37 D35:D37</xm:sqref>
        </x14:dataValidation>
        <x14:dataValidation type="list" allowBlank="1" showInputMessage="1" showErrorMessage="1" xr:uid="{D04400BA-40B0-41A9-BEEE-2F43A249E721}">
          <x14:formula1>
            <xm:f>さわらないでください。!$H$3:$H$4</xm:f>
          </x14:formula1>
          <xm:sqref>D30:D34 C18:C22</xm:sqref>
        </x14:dataValidation>
        <x14:dataValidation type="list" allowBlank="1" showInputMessage="1" showErrorMessage="1" xr:uid="{489374C2-8A00-4D9D-9503-2E96DB624057}">
          <x14:formula1>
            <xm:f>さわらないでください。!$I$3:$I$15</xm:f>
          </x14:formula1>
          <xm:sqref>B18:B22 B30:B37</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C8E20-6B91-459C-AF40-04D1479DC012}">
  <sheetPr>
    <tabColor theme="8" tint="0.79998168889431442"/>
    <pageSetUpPr fitToPage="1"/>
  </sheetPr>
  <dimension ref="A1:N88"/>
  <sheetViews>
    <sheetView showGridLines="0" view="pageBreakPreview" zoomScale="55" zoomScaleNormal="70" zoomScaleSheetLayoutView="55" workbookViewId="0">
      <selection activeCell="E58" sqref="E58"/>
    </sheetView>
  </sheetViews>
  <sheetFormatPr defaultColWidth="8.6640625" defaultRowHeight="15"/>
  <cols>
    <col min="1" max="1" width="6.75" style="110" customWidth="1"/>
    <col min="2" max="2" width="2.5" style="110" customWidth="1"/>
    <col min="3" max="3" width="70.83203125" style="110" customWidth="1"/>
    <col min="4" max="4" width="13.83203125" style="110" customWidth="1"/>
    <col min="5" max="5" width="34.75" style="110" customWidth="1"/>
    <col min="6" max="6" width="19.58203125" style="110" customWidth="1"/>
    <col min="7" max="7" width="26.25" style="110" customWidth="1"/>
    <col min="8" max="8" width="34.25" style="110" customWidth="1"/>
    <col min="9" max="9" width="28.75" style="110" customWidth="1"/>
    <col min="10" max="12" width="16.58203125" style="110" customWidth="1"/>
    <col min="13" max="13" width="2.6640625" style="110" customWidth="1"/>
    <col min="14" max="16384" width="8.6640625" style="110"/>
  </cols>
  <sheetData>
    <row r="1" spans="1:12" ht="204.5" customHeight="1"/>
    <row r="2" spans="1:12" ht="44.5" customHeight="1">
      <c r="A2" s="109" t="s">
        <v>178</v>
      </c>
    </row>
    <row r="3" spans="1:12" ht="7.15" customHeight="1" thickBot="1"/>
    <row r="4" spans="1:12" ht="24" customHeight="1">
      <c r="B4" s="111" t="s">
        <v>29</v>
      </c>
      <c r="C4" s="112"/>
      <c r="D4" s="112"/>
      <c r="E4" s="112"/>
      <c r="F4" s="112"/>
      <c r="G4" s="112"/>
      <c r="H4" s="112"/>
      <c r="I4" s="112"/>
      <c r="J4" s="112"/>
      <c r="K4" s="112"/>
      <c r="L4" s="113"/>
    </row>
    <row r="5" spans="1:12" ht="4.9000000000000004" customHeight="1">
      <c r="B5" s="114"/>
      <c r="C5" s="115"/>
      <c r="D5" s="115"/>
      <c r="E5" s="115"/>
      <c r="F5" s="115"/>
      <c r="G5" s="115"/>
      <c r="H5" s="115"/>
      <c r="I5" s="115"/>
      <c r="J5" s="115"/>
      <c r="K5" s="115"/>
      <c r="L5" s="116"/>
    </row>
    <row r="6" spans="1:12" ht="22.5" thickBot="1">
      <c r="B6" s="117" t="s">
        <v>179</v>
      </c>
      <c r="C6" s="118"/>
      <c r="D6" s="118"/>
      <c r="E6" s="115"/>
      <c r="F6" s="115"/>
      <c r="G6" s="115"/>
      <c r="H6" s="115"/>
      <c r="I6" s="115"/>
      <c r="J6" s="115"/>
      <c r="K6" s="115"/>
      <c r="L6" s="116"/>
    </row>
    <row r="7" spans="1:12" ht="23" thickTop="1" thickBot="1">
      <c r="B7" s="119" t="s">
        <v>30</v>
      </c>
      <c r="C7" s="120"/>
      <c r="D7" s="121"/>
      <c r="E7" s="122" t="str" cm="1">
        <f t="array" ref="E7">_xlfn.IFS(B7="（プルダウンから選択）","",B7="はい","※②を入力してください",B7="いいえ","※②は入力不要です。③以降を回答してください")</f>
        <v>※②を入力してください</v>
      </c>
      <c r="F7" s="115"/>
      <c r="G7" s="115"/>
      <c r="H7" s="115"/>
      <c r="I7" s="115"/>
      <c r="J7" s="115"/>
      <c r="K7" s="115"/>
      <c r="L7" s="116"/>
    </row>
    <row r="8" spans="1:12" ht="5.5" customHeight="1" thickTop="1">
      <c r="B8" s="123"/>
      <c r="C8" s="115"/>
      <c r="D8" s="115"/>
      <c r="E8" s="115"/>
      <c r="F8" s="115"/>
      <c r="G8" s="115"/>
      <c r="H8" s="115"/>
      <c r="I8" s="115"/>
      <c r="J8" s="115"/>
      <c r="K8" s="115"/>
      <c r="L8" s="116"/>
    </row>
    <row r="9" spans="1:12" ht="22.5" thickBot="1">
      <c r="B9" s="117" t="s">
        <v>180</v>
      </c>
      <c r="C9" s="124"/>
      <c r="D9" s="124"/>
      <c r="E9" s="115"/>
      <c r="F9" s="115"/>
      <c r="G9" s="115"/>
      <c r="H9" s="115"/>
      <c r="I9" s="115"/>
      <c r="J9" s="115"/>
      <c r="K9" s="115"/>
      <c r="L9" s="116"/>
    </row>
    <row r="10" spans="1:12" ht="23" thickTop="1" thickBot="1">
      <c r="B10" s="119" t="s">
        <v>31</v>
      </c>
      <c r="C10" s="120"/>
      <c r="D10" s="121"/>
      <c r="E10" s="115"/>
      <c r="F10" s="115"/>
      <c r="G10" s="115"/>
      <c r="H10" s="115"/>
      <c r="I10" s="115"/>
      <c r="J10" s="115"/>
      <c r="K10" s="115"/>
      <c r="L10" s="116"/>
    </row>
    <row r="11" spans="1:12" ht="8.15" customHeight="1" thickTop="1">
      <c r="B11" s="123"/>
      <c r="C11" s="115"/>
      <c r="D11" s="115"/>
      <c r="E11" s="115"/>
      <c r="F11" s="115"/>
      <c r="G11" s="115"/>
      <c r="H11" s="115"/>
      <c r="I11" s="115"/>
      <c r="J11" s="115"/>
      <c r="K11" s="115"/>
      <c r="L11" s="116"/>
    </row>
    <row r="12" spans="1:12" ht="39.65" customHeight="1">
      <c r="B12" s="125" t="s">
        <v>181</v>
      </c>
      <c r="C12" s="126"/>
      <c r="D12" s="115"/>
      <c r="E12" s="115"/>
      <c r="F12" s="115"/>
      <c r="G12" s="115"/>
      <c r="H12" s="115"/>
      <c r="I12" s="115"/>
      <c r="J12" s="115"/>
      <c r="K12" s="115"/>
      <c r="L12" s="116"/>
    </row>
    <row r="13" spans="1:12" ht="51" customHeight="1">
      <c r="B13" s="127" t="str">
        <f>IF(B7="（プルダウンから選択）", "", IF(B7="いいえ", "『（１）介護テクノロジーの導入支援』の表に入力してください。", IF(AND(B7="はい", B10="いいえ"), "『（１）介護テクノロジーの導入支援』の表に入力してください。", IF(AND(B7="はい", B10="はい"), "『（２）介護テクノロジーのパッケージ型導入支援』の表に入力してください。（ただし、介護ソフトと連動しないテクノロジーについては『（１）介護テクノロジーの導入支援』の表に入力してください。）", "（注意）②に答えていませんので、回答してください。"))))</f>
        <v>『（１）介護テクノロジーの導入支援』の表に入力してください。</v>
      </c>
      <c r="C13" s="126"/>
      <c r="D13" s="115"/>
      <c r="E13" s="115"/>
      <c r="F13" s="115"/>
      <c r="G13" s="115"/>
      <c r="H13" s="115"/>
      <c r="I13" s="115"/>
      <c r="J13" s="115"/>
      <c r="K13" s="115"/>
      <c r="L13" s="116"/>
    </row>
    <row r="14" spans="1:12" ht="25.15" customHeight="1">
      <c r="B14" s="128" t="s">
        <v>182</v>
      </c>
      <c r="C14" s="126"/>
      <c r="D14" s="115"/>
      <c r="E14" s="115"/>
      <c r="F14" s="115"/>
      <c r="G14" s="115"/>
      <c r="H14" s="115"/>
      <c r="I14" s="115"/>
      <c r="J14" s="115"/>
      <c r="K14" s="115"/>
      <c r="L14" s="116"/>
    </row>
    <row r="15" spans="1:12" ht="25.15" customHeight="1">
      <c r="B15" s="128" t="s">
        <v>183</v>
      </c>
      <c r="C15" s="126"/>
      <c r="D15" s="115"/>
      <c r="E15" s="115"/>
      <c r="F15" s="115"/>
      <c r="G15" s="115"/>
      <c r="H15" s="115"/>
      <c r="I15" s="115"/>
      <c r="J15" s="115"/>
      <c r="K15" s="115"/>
      <c r="L15" s="116"/>
    </row>
    <row r="16" spans="1:12" ht="25.15" customHeight="1">
      <c r="B16" s="128"/>
      <c r="C16" s="126"/>
      <c r="D16" s="115"/>
      <c r="E16" s="115"/>
      <c r="F16" s="115"/>
      <c r="G16" s="115"/>
      <c r="H16" s="115"/>
      <c r="I16" s="115"/>
      <c r="J16" s="115"/>
      <c r="K16" s="115"/>
      <c r="L16" s="116"/>
    </row>
    <row r="17" spans="1:12" ht="22.5" thickBot="1">
      <c r="B17" s="117" t="s">
        <v>184</v>
      </c>
      <c r="C17" s="124"/>
      <c r="D17" s="124"/>
      <c r="E17" s="115"/>
      <c r="F17" s="115"/>
      <c r="G17" s="115"/>
      <c r="H17" s="115"/>
      <c r="I17" s="115"/>
      <c r="J17" s="115"/>
      <c r="K17" s="115"/>
      <c r="L17" s="116"/>
    </row>
    <row r="18" spans="1:12" ht="19.5" customHeight="1" thickTop="1" thickBot="1">
      <c r="B18" s="119" t="s">
        <v>185</v>
      </c>
      <c r="C18" s="120"/>
      <c r="D18" s="115"/>
      <c r="E18" s="122" t="str" cm="1">
        <f t="array" ref="E18">_xlfn.IFS(B18="施設・居住系サービス","※④及び⑤に入力し、補助限度台数を確認してください。",B18="在宅系サービス","※④及び⑤に入力し、補助限度台数を確認してください。",B18="（プルダウンから選択）","")</f>
        <v>※④及び⑤に入力し、補助限度台数を確認してください。</v>
      </c>
      <c r="F18" s="115"/>
      <c r="G18" s="115"/>
      <c r="H18" s="115"/>
      <c r="I18" s="115"/>
      <c r="J18" s="115"/>
      <c r="K18" s="115"/>
      <c r="L18" s="116"/>
    </row>
    <row r="19" spans="1:12" ht="9.65" customHeight="1" thickTop="1">
      <c r="B19" s="123"/>
      <c r="C19" s="115"/>
      <c r="D19" s="115"/>
      <c r="E19" s="115"/>
      <c r="F19" s="115"/>
      <c r="G19" s="115"/>
      <c r="H19" s="115"/>
      <c r="I19" s="115"/>
      <c r="J19" s="115"/>
      <c r="K19" s="115"/>
      <c r="L19" s="116"/>
    </row>
    <row r="20" spans="1:12" ht="22.5" thickBot="1">
      <c r="B20" s="117" t="s">
        <v>186</v>
      </c>
      <c r="C20" s="124"/>
      <c r="D20" s="124"/>
      <c r="E20" s="115"/>
      <c r="F20" s="115"/>
      <c r="G20" s="115"/>
      <c r="H20" s="115"/>
      <c r="I20" s="115"/>
      <c r="J20" s="115"/>
      <c r="K20" s="115"/>
      <c r="L20" s="116"/>
    </row>
    <row r="21" spans="1:12" ht="19.5" customHeight="1" thickTop="1" thickBot="1">
      <c r="B21" s="119" t="s">
        <v>204</v>
      </c>
      <c r="C21" s="120"/>
      <c r="D21" s="115"/>
      <c r="E21" s="115"/>
      <c r="F21" s="115"/>
      <c r="G21" s="115"/>
      <c r="H21" s="115"/>
      <c r="I21" s="115"/>
      <c r="J21" s="115"/>
      <c r="K21" s="115"/>
      <c r="L21" s="116"/>
    </row>
    <row r="22" spans="1:12" ht="9.65" customHeight="1" thickTop="1">
      <c r="B22" s="123"/>
      <c r="C22" s="115"/>
      <c r="D22" s="115"/>
      <c r="E22" s="115"/>
      <c r="F22" s="115"/>
      <c r="G22" s="115"/>
      <c r="H22" s="115"/>
      <c r="I22" s="115"/>
      <c r="J22" s="115"/>
      <c r="K22" s="115"/>
      <c r="L22" s="116"/>
    </row>
    <row r="23" spans="1:12" ht="9.65" customHeight="1">
      <c r="B23" s="123"/>
      <c r="C23" s="115"/>
      <c r="D23" s="115"/>
      <c r="E23" s="115"/>
      <c r="F23" s="115"/>
      <c r="G23" s="115"/>
      <c r="H23" s="115"/>
      <c r="I23" s="115"/>
      <c r="J23" s="115"/>
      <c r="K23" s="115"/>
      <c r="L23" s="116"/>
    </row>
    <row r="24" spans="1:12" ht="22">
      <c r="B24" s="117" t="s">
        <v>187</v>
      </c>
      <c r="C24" s="124"/>
      <c r="D24" s="124"/>
      <c r="E24" s="115"/>
      <c r="F24" s="115"/>
      <c r="G24" s="115"/>
      <c r="H24" s="115"/>
      <c r="I24" s="115"/>
      <c r="J24" s="115"/>
      <c r="K24" s="115"/>
      <c r="L24" s="116"/>
    </row>
    <row r="25" spans="1:12" ht="22.5" thickBot="1">
      <c r="B25" s="129"/>
      <c r="C25" s="124" t="s">
        <v>188</v>
      </c>
      <c r="D25" s="124"/>
      <c r="E25" s="115"/>
      <c r="F25" s="115"/>
      <c r="G25" s="115"/>
      <c r="H25" s="115"/>
      <c r="I25" s="115"/>
      <c r="J25" s="115"/>
      <c r="K25" s="115"/>
      <c r="L25" s="116"/>
    </row>
    <row r="26" spans="1:12" ht="54" customHeight="1" thickTop="1" thickBot="1">
      <c r="B26" s="130">
        <v>100</v>
      </c>
      <c r="C26" s="131"/>
      <c r="D26" s="124" t="s">
        <v>189</v>
      </c>
      <c r="E26" s="132" t="s">
        <v>190</v>
      </c>
      <c r="F26" s="133" cm="1">
        <f t="array" ref="F26">ROUNDUP(_xlfn.IFS(AND(B18="（プルダウンから選択）",B21="（プルダウンから選択）"),"",AND(B18="施設・居住系サービス",B21="（プルダウンから選択）"),"",AND(B18="施設・居住系サービス",B21="レベル３事業者である"),B26/5,AND(B18="施設・居住系サービス",B21="レベル３事業者ではない"),B26/10,AND(B18="在宅系サービス",B21="レベル３事業者である"),B26/10,AND(B18="在宅系サービス",B21="レベル３事業者ではない"),B26/20),0)</f>
        <v>20</v>
      </c>
      <c r="G26" s="134" t="s">
        <v>191</v>
      </c>
      <c r="H26" s="135"/>
      <c r="I26" s="135"/>
      <c r="J26" s="135"/>
      <c r="K26" s="135"/>
      <c r="L26" s="136"/>
    </row>
    <row r="27" spans="1:12" ht="14.15" customHeight="1" thickTop="1" thickBot="1">
      <c r="B27" s="137"/>
      <c r="C27" s="138"/>
      <c r="D27" s="139"/>
      <c r="E27" s="140"/>
      <c r="F27" s="141"/>
      <c r="G27" s="142"/>
      <c r="H27" s="142"/>
      <c r="I27" s="142"/>
      <c r="J27" s="142"/>
      <c r="K27" s="142"/>
      <c r="L27" s="143"/>
    </row>
    <row r="28" spans="1:12" ht="33" customHeight="1" thickBot="1"/>
    <row r="29" spans="1:12" ht="18.75" customHeight="1" thickTop="1">
      <c r="A29" s="144" t="s">
        <v>66</v>
      </c>
      <c r="B29" s="145"/>
      <c r="C29" s="146" t="s">
        <v>205</v>
      </c>
      <c r="D29" s="145" t="s">
        <v>67</v>
      </c>
      <c r="E29" s="147" t="s">
        <v>206</v>
      </c>
    </row>
    <row r="30" spans="1:12" ht="12" customHeight="1">
      <c r="A30" s="148"/>
      <c r="B30" s="149"/>
      <c r="C30" s="150"/>
      <c r="D30" s="149"/>
      <c r="E30" s="151"/>
    </row>
    <row r="31" spans="1:12" ht="11.25" customHeight="1" thickBot="1">
      <c r="A31" s="152"/>
      <c r="B31" s="153"/>
      <c r="C31" s="154"/>
      <c r="D31" s="153"/>
      <c r="E31" s="155"/>
    </row>
    <row r="32" spans="1:12" ht="12" customHeight="1"/>
    <row r="33" spans="2:12" ht="27" thickBot="1">
      <c r="B33" s="156" t="s">
        <v>192</v>
      </c>
    </row>
    <row r="34" spans="2:12" ht="44.5" customHeight="1" thickBot="1">
      <c r="H34" s="157" t="s">
        <v>37</v>
      </c>
      <c r="I34" s="158"/>
      <c r="L34" s="159" t="s">
        <v>17</v>
      </c>
    </row>
    <row r="35" spans="2:12" ht="39.75" customHeight="1" thickBot="1">
      <c r="B35" s="160" t="s">
        <v>39</v>
      </c>
      <c r="C35" s="161"/>
      <c r="D35" s="162" t="s">
        <v>33</v>
      </c>
      <c r="E35" s="163" t="s">
        <v>193</v>
      </c>
      <c r="F35" s="164" t="s">
        <v>32</v>
      </c>
      <c r="G35" s="165" t="s">
        <v>73</v>
      </c>
      <c r="H35" s="166" t="s">
        <v>74</v>
      </c>
      <c r="I35" s="167" t="s">
        <v>75</v>
      </c>
      <c r="J35" s="168" t="s">
        <v>38</v>
      </c>
      <c r="K35" s="164" t="s">
        <v>64</v>
      </c>
      <c r="L35" s="169" t="s">
        <v>15</v>
      </c>
    </row>
    <row r="36" spans="2:12" ht="22" customHeight="1" thickBot="1">
      <c r="B36" s="170" t="s">
        <v>194</v>
      </c>
      <c r="C36" s="171"/>
      <c r="D36" s="172"/>
      <c r="E36" s="172"/>
      <c r="F36" s="172"/>
      <c r="G36" s="172"/>
      <c r="H36" s="172"/>
      <c r="I36" s="172"/>
      <c r="J36" s="173"/>
      <c r="K36" s="173"/>
      <c r="L36" s="174"/>
    </row>
    <row r="37" spans="2:12" ht="22" customHeight="1" thickTop="1">
      <c r="B37" s="175"/>
      <c r="C37" s="176" t="s">
        <v>18</v>
      </c>
      <c r="D37" s="177" t="s">
        <v>36</v>
      </c>
      <c r="E37" s="178"/>
      <c r="F37" s="179"/>
      <c r="G37" s="180"/>
      <c r="H37" s="180"/>
      <c r="I37" s="181"/>
      <c r="J37" s="182">
        <f>ROUNDDOWN(SUM(G37:I37)/4*3,-3)</f>
        <v>0</v>
      </c>
      <c r="K37" s="183">
        <f>F37*1000000</f>
        <v>0</v>
      </c>
      <c r="L37" s="184">
        <f>MIN(J37:K37)</f>
        <v>0</v>
      </c>
    </row>
    <row r="38" spans="2:12" ht="22" customHeight="1">
      <c r="B38" s="185"/>
      <c r="C38" s="186" t="s">
        <v>19</v>
      </c>
      <c r="D38" s="187" t="s">
        <v>36</v>
      </c>
      <c r="E38" s="188"/>
      <c r="F38" s="189"/>
      <c r="G38" s="190"/>
      <c r="H38" s="190"/>
      <c r="I38" s="191"/>
      <c r="J38" s="192">
        <f t="shared" ref="J38:J49" si="0">ROUNDDOWN(SUM(G38:I38)/4*3,-3)</f>
        <v>0</v>
      </c>
      <c r="K38" s="193">
        <f>F38*300000</f>
        <v>0</v>
      </c>
      <c r="L38" s="194">
        <f t="shared" ref="L38:L49" si="1">MIN(J38:K38)</f>
        <v>0</v>
      </c>
    </row>
    <row r="39" spans="2:12" ht="22" customHeight="1">
      <c r="B39" s="185"/>
      <c r="C39" s="186" t="s">
        <v>20</v>
      </c>
      <c r="D39" s="195" t="s">
        <v>36</v>
      </c>
      <c r="E39" s="188"/>
      <c r="F39" s="189"/>
      <c r="G39" s="190"/>
      <c r="H39" s="190"/>
      <c r="I39" s="191"/>
      <c r="J39" s="192">
        <f t="shared" si="0"/>
        <v>0</v>
      </c>
      <c r="K39" s="196">
        <f>F39*300000</f>
        <v>0</v>
      </c>
      <c r="L39" s="194">
        <f t="shared" si="1"/>
        <v>0</v>
      </c>
    </row>
    <row r="40" spans="2:12" ht="22" customHeight="1">
      <c r="B40" s="185"/>
      <c r="C40" s="186" t="s">
        <v>14</v>
      </c>
      <c r="D40" s="195" t="s">
        <v>36</v>
      </c>
      <c r="E40" s="188"/>
      <c r="F40" s="189"/>
      <c r="G40" s="190"/>
      <c r="H40" s="190"/>
      <c r="I40" s="191"/>
      <c r="J40" s="192">
        <f t="shared" si="0"/>
        <v>0</v>
      </c>
      <c r="K40" s="193">
        <f t="shared" ref="K40" si="2">F40*1000000</f>
        <v>0</v>
      </c>
      <c r="L40" s="194">
        <f t="shared" si="1"/>
        <v>0</v>
      </c>
    </row>
    <row r="41" spans="2:12" ht="22" customHeight="1">
      <c r="B41" s="185"/>
      <c r="C41" s="186" t="s">
        <v>68</v>
      </c>
      <c r="D41" s="195" t="s">
        <v>36</v>
      </c>
      <c r="E41" s="188"/>
      <c r="F41" s="189"/>
      <c r="G41" s="190"/>
      <c r="H41" s="190"/>
      <c r="I41" s="191"/>
      <c r="J41" s="192">
        <f>ROUNDDOWN(SUM(G41:I41)/4*3,-3)</f>
        <v>0</v>
      </c>
      <c r="K41" s="193">
        <f t="shared" ref="K41:K49" si="3">F41*300000</f>
        <v>0</v>
      </c>
      <c r="L41" s="194">
        <f t="shared" si="1"/>
        <v>0</v>
      </c>
    </row>
    <row r="42" spans="2:12" ht="22" customHeight="1">
      <c r="B42" s="185"/>
      <c r="C42" s="186" t="s">
        <v>69</v>
      </c>
      <c r="D42" s="195" t="s">
        <v>36</v>
      </c>
      <c r="E42" s="188"/>
      <c r="F42" s="189"/>
      <c r="G42" s="190"/>
      <c r="H42" s="190"/>
      <c r="I42" s="191"/>
      <c r="J42" s="192">
        <f>ROUNDDOWN(SUM(G42:I42)/4*3,-3)</f>
        <v>0</v>
      </c>
      <c r="K42" s="193">
        <f t="shared" si="3"/>
        <v>0</v>
      </c>
      <c r="L42" s="194">
        <f t="shared" si="1"/>
        <v>0</v>
      </c>
    </row>
    <row r="43" spans="2:12" ht="22" customHeight="1">
      <c r="B43" s="185"/>
      <c r="C43" s="186" t="s">
        <v>1</v>
      </c>
      <c r="D43" s="195" t="s">
        <v>36</v>
      </c>
      <c r="E43" s="188"/>
      <c r="F43" s="189"/>
      <c r="G43" s="190"/>
      <c r="H43" s="190"/>
      <c r="I43" s="191"/>
      <c r="J43" s="192">
        <f t="shared" si="0"/>
        <v>0</v>
      </c>
      <c r="K43" s="193">
        <f t="shared" si="3"/>
        <v>0</v>
      </c>
      <c r="L43" s="194">
        <f t="shared" si="1"/>
        <v>0</v>
      </c>
    </row>
    <row r="44" spans="2:12" ht="22" customHeight="1">
      <c r="B44" s="185"/>
      <c r="C44" s="186" t="s">
        <v>1</v>
      </c>
      <c r="D44" s="195" t="s">
        <v>36</v>
      </c>
      <c r="E44" s="188"/>
      <c r="F44" s="189"/>
      <c r="G44" s="190"/>
      <c r="H44" s="190"/>
      <c r="I44" s="191"/>
      <c r="J44" s="192">
        <f t="shared" si="0"/>
        <v>0</v>
      </c>
      <c r="K44" s="193">
        <f t="shared" si="3"/>
        <v>0</v>
      </c>
      <c r="L44" s="194">
        <f t="shared" si="1"/>
        <v>0</v>
      </c>
    </row>
    <row r="45" spans="2:12" ht="22" customHeight="1">
      <c r="B45" s="185"/>
      <c r="C45" s="186" t="s">
        <v>1</v>
      </c>
      <c r="D45" s="195" t="s">
        <v>36</v>
      </c>
      <c r="E45" s="188"/>
      <c r="F45" s="189"/>
      <c r="G45" s="190"/>
      <c r="H45" s="190"/>
      <c r="I45" s="191"/>
      <c r="J45" s="192">
        <f t="shared" si="0"/>
        <v>0</v>
      </c>
      <c r="K45" s="193">
        <f t="shared" si="3"/>
        <v>0</v>
      </c>
      <c r="L45" s="194">
        <f t="shared" si="1"/>
        <v>0</v>
      </c>
    </row>
    <row r="46" spans="2:12" ht="22" customHeight="1">
      <c r="B46" s="185"/>
      <c r="C46" s="186" t="s">
        <v>1</v>
      </c>
      <c r="D46" s="195" t="s">
        <v>36</v>
      </c>
      <c r="E46" s="188"/>
      <c r="F46" s="189"/>
      <c r="G46" s="190"/>
      <c r="H46" s="190"/>
      <c r="I46" s="191"/>
      <c r="J46" s="192">
        <f t="shared" si="0"/>
        <v>0</v>
      </c>
      <c r="K46" s="193">
        <f t="shared" si="3"/>
        <v>0</v>
      </c>
      <c r="L46" s="194">
        <f t="shared" si="1"/>
        <v>0</v>
      </c>
    </row>
    <row r="47" spans="2:12" ht="22" customHeight="1">
      <c r="B47" s="185"/>
      <c r="C47" s="186" t="s">
        <v>9</v>
      </c>
      <c r="D47" s="195" t="s">
        <v>36</v>
      </c>
      <c r="E47" s="188"/>
      <c r="F47" s="189"/>
      <c r="G47" s="190"/>
      <c r="H47" s="190"/>
      <c r="I47" s="191"/>
      <c r="J47" s="192">
        <f t="shared" si="0"/>
        <v>0</v>
      </c>
      <c r="K47" s="193">
        <f t="shared" si="3"/>
        <v>0</v>
      </c>
      <c r="L47" s="194">
        <f t="shared" si="1"/>
        <v>0</v>
      </c>
    </row>
    <row r="48" spans="2:12" ht="22" customHeight="1">
      <c r="B48" s="185"/>
      <c r="C48" s="186" t="s">
        <v>10</v>
      </c>
      <c r="D48" s="195" t="s">
        <v>36</v>
      </c>
      <c r="E48" s="188"/>
      <c r="F48" s="189"/>
      <c r="G48" s="190"/>
      <c r="H48" s="190"/>
      <c r="I48" s="191"/>
      <c r="J48" s="192">
        <f t="shared" si="0"/>
        <v>0</v>
      </c>
      <c r="K48" s="193">
        <f t="shared" si="3"/>
        <v>0</v>
      </c>
      <c r="L48" s="194">
        <f t="shared" si="1"/>
        <v>0</v>
      </c>
    </row>
    <row r="49" spans="2:14" ht="22" customHeight="1" thickBot="1">
      <c r="B49" s="197"/>
      <c r="C49" s="198" t="s">
        <v>11</v>
      </c>
      <c r="D49" s="199" t="s">
        <v>36</v>
      </c>
      <c r="E49" s="200"/>
      <c r="F49" s="201"/>
      <c r="G49" s="202"/>
      <c r="H49" s="202"/>
      <c r="I49" s="203"/>
      <c r="J49" s="204">
        <f t="shared" si="0"/>
        <v>0</v>
      </c>
      <c r="K49" s="205">
        <f t="shared" si="3"/>
        <v>0</v>
      </c>
      <c r="L49" s="206">
        <f t="shared" si="1"/>
        <v>0</v>
      </c>
    </row>
    <row r="50" spans="2:14" ht="22" customHeight="1" thickTop="1" thickBot="1">
      <c r="B50" s="207" t="s">
        <v>195</v>
      </c>
      <c r="C50" s="208"/>
      <c r="D50" s="209"/>
      <c r="E50" s="209"/>
      <c r="F50" s="210"/>
      <c r="G50" s="211"/>
      <c r="H50" s="211"/>
      <c r="I50" s="212"/>
      <c r="J50" s="213"/>
      <c r="K50" s="214"/>
      <c r="L50" s="215"/>
    </row>
    <row r="51" spans="2:14" ht="22" customHeight="1" thickTop="1">
      <c r="B51" s="216"/>
      <c r="C51" s="54" t="s">
        <v>59</v>
      </c>
      <c r="D51" s="218" t="s">
        <v>152</v>
      </c>
      <c r="E51" s="219" t="s">
        <v>210</v>
      </c>
      <c r="F51" s="220" t="s">
        <v>70</v>
      </c>
      <c r="G51" s="88">
        <v>3000000</v>
      </c>
      <c r="H51" s="84">
        <v>40000</v>
      </c>
      <c r="I51" s="219"/>
      <c r="J51" s="223">
        <f t="shared" ref="J51" si="4">ROUNDDOWN(SUM(G51:I51)/4*3,0)</f>
        <v>2280000</v>
      </c>
      <c r="K51" s="224">
        <f>IF(C51="（契約方法を選択する）", 0, IF(OR(C52="", C53="", C53="ケアプランデータ連携システムのデータ連携について選択"), "条件が不正です。", IF(AND(C51="職員数に応じて必要なライセンス数が変動するもの", C52="（職員数をプルダウンから選択）"), "条件が不正です", IF(C51="職員数に応じて必要なライセンス数が変動しないもの", 2500000 + IF(C53="5事業所以上と連携する", 50000, 0), IF(C51="職員数に応じて必要なライセンス数が変動するもの", IF(C52="１名以上10名以下", 1000000, IF(C52="11名以上20名以下", 1500000, IF(C52="21名以上30名以下", 2000000, IF(C52="31名以上", 2500000, "条件が不正です")))) + IF(C53="5事業所以上と連携する", 50000, 0), "条件が不正です")))))</f>
        <v>2000000</v>
      </c>
      <c r="L51" s="225">
        <f>MIN(J51:K51)</f>
        <v>2000000</v>
      </c>
      <c r="N51" s="394"/>
    </row>
    <row r="52" spans="2:14" ht="22" customHeight="1">
      <c r="B52" s="226"/>
      <c r="C52" s="55" t="s">
        <v>23</v>
      </c>
      <c r="D52" s="228"/>
      <c r="E52" s="229"/>
      <c r="F52" s="230"/>
      <c r="G52" s="89"/>
      <c r="H52" s="85"/>
      <c r="I52" s="229"/>
      <c r="J52" s="233"/>
      <c r="K52" s="234"/>
      <c r="L52" s="235"/>
    </row>
    <row r="53" spans="2:14" ht="22.5" customHeight="1" thickBot="1">
      <c r="B53" s="236"/>
      <c r="C53" s="237" t="s">
        <v>76</v>
      </c>
      <c r="D53" s="238"/>
      <c r="E53" s="239"/>
      <c r="F53" s="240"/>
      <c r="G53" s="90"/>
      <c r="H53" s="86"/>
      <c r="I53" s="239"/>
      <c r="J53" s="243"/>
      <c r="K53" s="244"/>
      <c r="L53" s="245"/>
    </row>
    <row r="54" spans="2:14" ht="21" customHeight="1" thickBot="1">
      <c r="B54" s="246" t="s">
        <v>196</v>
      </c>
      <c r="C54" s="247"/>
      <c r="D54" s="248"/>
      <c r="E54" s="248"/>
      <c r="F54" s="249"/>
      <c r="G54" s="250"/>
      <c r="H54" s="251"/>
      <c r="I54" s="251"/>
      <c r="J54" s="252"/>
      <c r="K54" s="253"/>
      <c r="L54" s="254"/>
    </row>
    <row r="55" spans="2:14" ht="21.65" customHeight="1" thickTop="1">
      <c r="B55" s="255"/>
      <c r="C55" s="176" t="s">
        <v>2</v>
      </c>
      <c r="D55" s="256" t="s">
        <v>36</v>
      </c>
      <c r="E55" s="178"/>
      <c r="F55" s="179"/>
      <c r="G55" s="181"/>
      <c r="H55" s="257" t="s">
        <v>77</v>
      </c>
      <c r="I55" s="258" t="s">
        <v>77</v>
      </c>
      <c r="J55" s="259">
        <f>ROUNDDOWN(SUM(G55:I55)/4*3,-3)</f>
        <v>0</v>
      </c>
      <c r="K55" s="260">
        <f>F55*1000000</f>
        <v>0</v>
      </c>
      <c r="L55" s="261">
        <f t="shared" ref="L55:L61" si="5">MIN(J55:K55)</f>
        <v>0</v>
      </c>
    </row>
    <row r="56" spans="2:14" ht="32">
      <c r="B56" s="255"/>
      <c r="C56" s="186" t="s">
        <v>3</v>
      </c>
      <c r="D56" s="195" t="s">
        <v>36</v>
      </c>
      <c r="E56" s="188"/>
      <c r="F56" s="189"/>
      <c r="G56" s="191"/>
      <c r="H56" s="262" t="s">
        <v>77</v>
      </c>
      <c r="I56" s="263" t="s">
        <v>77</v>
      </c>
      <c r="J56" s="264">
        <f t="shared" ref="J56:J61" si="6">ROUNDDOWN(SUM(G56:I56)/4*3,-3)</f>
        <v>0</v>
      </c>
      <c r="K56" s="193">
        <f>F56*1000000</f>
        <v>0</v>
      </c>
      <c r="L56" s="265">
        <f t="shared" si="5"/>
        <v>0</v>
      </c>
    </row>
    <row r="57" spans="2:14" ht="32">
      <c r="B57" s="255"/>
      <c r="C57" s="186" t="s">
        <v>4</v>
      </c>
      <c r="D57" s="195" t="s">
        <v>36</v>
      </c>
      <c r="E57" s="188"/>
      <c r="F57" s="266"/>
      <c r="G57" s="191"/>
      <c r="H57" s="262" t="s">
        <v>77</v>
      </c>
      <c r="I57" s="263" t="s">
        <v>77</v>
      </c>
      <c r="J57" s="264">
        <f t="shared" si="6"/>
        <v>0</v>
      </c>
      <c r="K57" s="193">
        <f>F57*1000000</f>
        <v>0</v>
      </c>
      <c r="L57" s="265">
        <f t="shared" si="5"/>
        <v>0</v>
      </c>
    </row>
    <row r="58" spans="2:14" ht="42.75" customHeight="1">
      <c r="B58" s="255"/>
      <c r="C58" s="186" t="s">
        <v>71</v>
      </c>
      <c r="D58" s="195" t="s">
        <v>36</v>
      </c>
      <c r="E58" s="188"/>
      <c r="F58" s="267"/>
      <c r="G58" s="191"/>
      <c r="H58" s="262" t="s">
        <v>77</v>
      </c>
      <c r="I58" s="263" t="s">
        <v>77</v>
      </c>
      <c r="J58" s="264">
        <f>ROUNDDOWN(SUM(G58:I58)/4*3,-3)</f>
        <v>0</v>
      </c>
      <c r="K58" s="193">
        <f>F58*1000000</f>
        <v>0</v>
      </c>
      <c r="L58" s="265">
        <f t="shared" si="5"/>
        <v>0</v>
      </c>
    </row>
    <row r="59" spans="2:14" ht="22" customHeight="1">
      <c r="B59" s="255"/>
      <c r="C59" s="186" t="s">
        <v>5</v>
      </c>
      <c r="D59" s="53" t="s">
        <v>152</v>
      </c>
      <c r="E59" s="22" t="s">
        <v>156</v>
      </c>
      <c r="F59" s="396">
        <v>1</v>
      </c>
      <c r="G59" s="52">
        <v>800000</v>
      </c>
      <c r="H59" s="262" t="s">
        <v>77</v>
      </c>
      <c r="I59" s="263" t="s">
        <v>77</v>
      </c>
      <c r="J59" s="264">
        <f t="shared" si="6"/>
        <v>600000</v>
      </c>
      <c r="K59" s="193">
        <f t="shared" ref="K59:K61" si="7">F59*1000000</f>
        <v>1000000</v>
      </c>
      <c r="L59" s="265">
        <f t="shared" si="5"/>
        <v>600000</v>
      </c>
    </row>
    <row r="60" spans="2:14" ht="22" customHeight="1">
      <c r="B60" s="255"/>
      <c r="C60" s="186" t="s">
        <v>6</v>
      </c>
      <c r="D60" s="195" t="s">
        <v>36</v>
      </c>
      <c r="E60" s="188"/>
      <c r="F60" s="189"/>
      <c r="G60" s="191"/>
      <c r="H60" s="262" t="s">
        <v>77</v>
      </c>
      <c r="I60" s="263" t="s">
        <v>77</v>
      </c>
      <c r="J60" s="264">
        <f t="shared" si="6"/>
        <v>0</v>
      </c>
      <c r="K60" s="193">
        <f t="shared" si="7"/>
        <v>0</v>
      </c>
      <c r="L60" s="265">
        <f t="shared" si="5"/>
        <v>0</v>
      </c>
    </row>
    <row r="61" spans="2:14" ht="22" customHeight="1" thickBot="1">
      <c r="B61" s="268"/>
      <c r="C61" s="198" t="s">
        <v>7</v>
      </c>
      <c r="D61" s="199" t="s">
        <v>36</v>
      </c>
      <c r="E61" s="200"/>
      <c r="F61" s="201"/>
      <c r="G61" s="203"/>
      <c r="H61" s="269" t="s">
        <v>77</v>
      </c>
      <c r="I61" s="270" t="s">
        <v>77</v>
      </c>
      <c r="J61" s="271">
        <f t="shared" si="6"/>
        <v>0</v>
      </c>
      <c r="K61" s="272">
        <f t="shared" si="7"/>
        <v>0</v>
      </c>
      <c r="L61" s="273">
        <f t="shared" si="5"/>
        <v>0</v>
      </c>
    </row>
    <row r="62" spans="2:14" ht="36" customHeight="1" thickTop="1" thickBot="1">
      <c r="B62" s="274" t="s">
        <v>8</v>
      </c>
      <c r="C62" s="275"/>
      <c r="D62" s="275"/>
      <c r="E62" s="276"/>
      <c r="F62" s="276"/>
      <c r="G62" s="277">
        <f>SUBTOTAL(9,G37:G49,G51:G52,G55:G61)</f>
        <v>3800000</v>
      </c>
      <c r="H62" s="278"/>
      <c r="I62" s="278"/>
      <c r="J62" s="279"/>
      <c r="K62" s="280"/>
      <c r="L62" s="281">
        <f>ROUNDDOWN((SUBTOTAL(9,L37:L49,L51:L52,L55:L61)),-3)</f>
        <v>2600000</v>
      </c>
    </row>
    <row r="63" spans="2:14">
      <c r="L63" s="282"/>
    </row>
    <row r="64" spans="2:14">
      <c r="L64" s="282"/>
    </row>
    <row r="65" spans="2:12" ht="27.65" customHeight="1" thickBot="1">
      <c r="B65" s="156" t="s">
        <v>16</v>
      </c>
      <c r="C65" s="283"/>
      <c r="D65" s="283"/>
    </row>
    <row r="66" spans="2:12" ht="41.5" customHeight="1" thickBot="1">
      <c r="H66" s="157" t="s">
        <v>37</v>
      </c>
      <c r="I66" s="158"/>
      <c r="L66" s="159" t="s">
        <v>17</v>
      </c>
    </row>
    <row r="67" spans="2:12" ht="45.75" customHeight="1" thickBot="1">
      <c r="B67" s="160" t="s">
        <v>39</v>
      </c>
      <c r="C67" s="161"/>
      <c r="D67" s="284" t="s">
        <v>33</v>
      </c>
      <c r="E67" s="285" t="s">
        <v>197</v>
      </c>
      <c r="F67" s="286" t="s">
        <v>32</v>
      </c>
      <c r="G67" s="165" t="s">
        <v>73</v>
      </c>
      <c r="H67" s="166" t="s">
        <v>74</v>
      </c>
      <c r="I67" s="167" t="s">
        <v>75</v>
      </c>
      <c r="J67" s="168" t="s">
        <v>38</v>
      </c>
      <c r="K67" s="287" t="s">
        <v>64</v>
      </c>
      <c r="L67" s="288" t="s">
        <v>15</v>
      </c>
    </row>
    <row r="68" spans="2:12" ht="30" customHeight="1" thickTop="1" thickBot="1">
      <c r="B68" s="289" t="s">
        <v>78</v>
      </c>
      <c r="C68" s="290"/>
      <c r="D68" s="291" t="s">
        <v>36</v>
      </c>
      <c r="E68" s="292"/>
      <c r="F68" s="293" t="s">
        <v>72</v>
      </c>
      <c r="G68" s="294"/>
      <c r="H68" s="295"/>
      <c r="I68" s="295"/>
      <c r="J68" s="296"/>
      <c r="K68" s="297"/>
      <c r="L68" s="298"/>
    </row>
    <row r="69" spans="2:12" ht="30" customHeight="1" thickTop="1" thickBot="1">
      <c r="B69" s="299" t="s">
        <v>198</v>
      </c>
      <c r="C69" s="300"/>
      <c r="D69" s="301"/>
      <c r="E69" s="301"/>
      <c r="F69" s="302"/>
      <c r="G69" s="301"/>
      <c r="H69" s="303"/>
      <c r="I69" s="304"/>
      <c r="J69" s="305"/>
      <c r="K69" s="306"/>
      <c r="L69" s="307"/>
    </row>
    <row r="70" spans="2:12" ht="30" customHeight="1" thickTop="1">
      <c r="B70" s="308"/>
      <c r="C70" s="309" t="s">
        <v>79</v>
      </c>
      <c r="D70" s="310" t="s">
        <v>36</v>
      </c>
      <c r="E70" s="311"/>
      <c r="F70" s="312"/>
      <c r="G70" s="313"/>
      <c r="H70" s="303"/>
      <c r="I70" s="303"/>
      <c r="J70" s="314"/>
      <c r="K70" s="315"/>
      <c r="L70" s="316"/>
    </row>
    <row r="71" spans="2:12" ht="30" customHeight="1">
      <c r="B71" s="308"/>
      <c r="C71" s="317" t="s">
        <v>79</v>
      </c>
      <c r="D71" s="318" t="s">
        <v>36</v>
      </c>
      <c r="E71" s="319"/>
      <c r="F71" s="320"/>
      <c r="G71" s="321"/>
      <c r="H71" s="303"/>
      <c r="I71" s="303"/>
      <c r="J71" s="314"/>
      <c r="K71" s="315"/>
      <c r="L71" s="316"/>
    </row>
    <row r="72" spans="2:12" ht="30" customHeight="1">
      <c r="B72" s="308"/>
      <c r="C72" s="317" t="s">
        <v>79</v>
      </c>
      <c r="D72" s="318" t="s">
        <v>36</v>
      </c>
      <c r="E72" s="319"/>
      <c r="F72" s="266"/>
      <c r="G72" s="321"/>
      <c r="H72" s="303"/>
      <c r="I72" s="303"/>
      <c r="J72" s="314"/>
      <c r="K72" s="315"/>
      <c r="L72" s="316"/>
    </row>
    <row r="73" spans="2:12" ht="30" customHeight="1">
      <c r="B73" s="308"/>
      <c r="C73" s="317" t="s">
        <v>79</v>
      </c>
      <c r="D73" s="318" t="s">
        <v>36</v>
      </c>
      <c r="E73" s="319"/>
      <c r="F73" s="320"/>
      <c r="G73" s="321"/>
      <c r="H73" s="303"/>
      <c r="I73" s="303"/>
      <c r="J73" s="314"/>
      <c r="K73" s="315"/>
      <c r="L73" s="316"/>
    </row>
    <row r="74" spans="2:12" ht="30" customHeight="1">
      <c r="B74" s="308"/>
      <c r="C74" s="317" t="s">
        <v>79</v>
      </c>
      <c r="D74" s="318" t="s">
        <v>36</v>
      </c>
      <c r="E74" s="319"/>
      <c r="F74" s="320"/>
      <c r="G74" s="321"/>
      <c r="H74" s="303"/>
      <c r="I74" s="303"/>
      <c r="J74" s="314"/>
      <c r="K74" s="315"/>
      <c r="L74" s="316"/>
    </row>
    <row r="75" spans="2:12" ht="30" customHeight="1">
      <c r="B75" s="308"/>
      <c r="C75" s="317" t="s">
        <v>79</v>
      </c>
      <c r="D75" s="318" t="s">
        <v>36</v>
      </c>
      <c r="E75" s="319"/>
      <c r="F75" s="320"/>
      <c r="G75" s="321"/>
      <c r="H75" s="303"/>
      <c r="I75" s="303"/>
      <c r="J75" s="314"/>
      <c r="K75" s="315"/>
      <c r="L75" s="316"/>
    </row>
    <row r="76" spans="2:12" ht="30" customHeight="1">
      <c r="B76" s="308"/>
      <c r="C76" s="322" t="s">
        <v>199</v>
      </c>
      <c r="D76" s="323" t="s">
        <v>36</v>
      </c>
      <c r="E76" s="324"/>
      <c r="F76" s="325"/>
      <c r="G76" s="326"/>
      <c r="H76" s="303"/>
      <c r="I76" s="303"/>
      <c r="J76" s="327"/>
      <c r="K76" s="306"/>
      <c r="L76" s="328"/>
    </row>
    <row r="77" spans="2:12" ht="30" customHeight="1" thickBot="1">
      <c r="B77" s="308"/>
      <c r="C77" s="329" t="s">
        <v>200</v>
      </c>
      <c r="D77" s="330" t="s">
        <v>36</v>
      </c>
      <c r="E77" s="331"/>
      <c r="F77" s="332"/>
      <c r="G77" s="333"/>
      <c r="H77" s="334"/>
      <c r="I77" s="334"/>
      <c r="J77" s="335"/>
      <c r="K77" s="336"/>
      <c r="L77" s="337"/>
    </row>
    <row r="78" spans="2:12" ht="30.75" customHeight="1" thickTop="1" thickBot="1">
      <c r="B78" s="338" t="s">
        <v>8</v>
      </c>
      <c r="C78" s="339"/>
      <c r="D78" s="275"/>
      <c r="E78" s="276"/>
      <c r="F78" s="340"/>
      <c r="G78" s="277">
        <f>SUBTOTAL(9,G68,G70:G77)</f>
        <v>0</v>
      </c>
      <c r="H78" s="341">
        <f>H68</f>
        <v>0</v>
      </c>
      <c r="I78" s="341">
        <f>I68</f>
        <v>0</v>
      </c>
      <c r="J78" s="342">
        <f>ROUNDDOWN(SUM(G78:I78)/4*3,-3)</f>
        <v>0</v>
      </c>
      <c r="K78" s="343">
        <v>10000000</v>
      </c>
      <c r="L78" s="281">
        <f>MIN(J78:K78)</f>
        <v>0</v>
      </c>
    </row>
    <row r="79" spans="2:12" ht="15.5" thickBot="1"/>
    <row r="80" spans="2:12" ht="86.15" customHeight="1" thickBot="1">
      <c r="B80" s="344" t="s">
        <v>201</v>
      </c>
      <c r="C80" s="345"/>
      <c r="D80" s="345"/>
      <c r="E80" s="346"/>
      <c r="F80" s="347">
        <f>SUM(F37:F49,F55:F57,F60:F61,F70:F75)</f>
        <v>0</v>
      </c>
      <c r="G80" s="348" t="s">
        <v>202</v>
      </c>
      <c r="H80" s="349"/>
      <c r="I80" s="349"/>
      <c r="J80" s="350"/>
      <c r="K80" s="351"/>
      <c r="L80" s="352"/>
    </row>
    <row r="82" spans="2:12" ht="27.65" customHeight="1" thickBot="1">
      <c r="B82" s="156" t="s">
        <v>50</v>
      </c>
      <c r="C82" s="283"/>
      <c r="D82" s="283"/>
    </row>
    <row r="83" spans="2:12" ht="37.9" customHeight="1" thickTop="1" thickBot="1">
      <c r="K83" s="353" t="s">
        <v>203</v>
      </c>
      <c r="L83" s="354"/>
    </row>
    <row r="84" spans="2:12" ht="30" customHeight="1" thickTop="1" thickBot="1">
      <c r="B84" s="355" t="s">
        <v>55</v>
      </c>
      <c r="C84" s="356"/>
      <c r="D84" s="357" t="s">
        <v>33</v>
      </c>
      <c r="E84" s="163" t="s">
        <v>48</v>
      </c>
      <c r="F84" s="164" t="s">
        <v>49</v>
      </c>
      <c r="G84" s="358" t="s">
        <v>38</v>
      </c>
      <c r="H84" s="287" t="s">
        <v>64</v>
      </c>
      <c r="I84" s="288" t="s">
        <v>15</v>
      </c>
      <c r="K84" s="359" t="s">
        <v>80</v>
      </c>
      <c r="L84" s="360"/>
    </row>
    <row r="85" spans="2:12" ht="25.15" customHeight="1" thickTop="1">
      <c r="B85" s="361" t="s">
        <v>61</v>
      </c>
      <c r="C85" s="362"/>
      <c r="D85" s="363" t="s">
        <v>36</v>
      </c>
      <c r="E85" s="364"/>
      <c r="F85" s="365"/>
      <c r="G85" s="366">
        <f>ROUNDDOWN(F85/4*3,-3)</f>
        <v>0</v>
      </c>
      <c r="H85" s="367">
        <v>450000</v>
      </c>
      <c r="I85" s="368">
        <f>MIN(G85,H85)</f>
        <v>0</v>
      </c>
      <c r="K85" s="369">
        <f>L62+L78+I88</f>
        <v>2600000</v>
      </c>
      <c r="L85" s="370"/>
    </row>
    <row r="86" spans="2:12" ht="25.15" customHeight="1">
      <c r="B86" s="371" t="s">
        <v>62</v>
      </c>
      <c r="C86" s="372"/>
      <c r="D86" s="373"/>
      <c r="E86" s="374"/>
      <c r="F86" s="375"/>
      <c r="G86" s="376"/>
      <c r="H86" s="377"/>
      <c r="I86" s="378"/>
      <c r="K86" s="379"/>
      <c r="L86" s="370"/>
    </row>
    <row r="87" spans="2:12" ht="25.15" customHeight="1" thickBot="1">
      <c r="B87" s="380" t="s">
        <v>63</v>
      </c>
      <c r="C87" s="381"/>
      <c r="D87" s="382"/>
      <c r="E87" s="383"/>
      <c r="F87" s="384"/>
      <c r="G87" s="385"/>
      <c r="H87" s="386"/>
      <c r="I87" s="378"/>
      <c r="K87" s="379"/>
      <c r="L87" s="370"/>
    </row>
    <row r="88" spans="2:12" ht="31.5" customHeight="1" thickTop="1" thickBot="1">
      <c r="B88" s="387" t="s">
        <v>8</v>
      </c>
      <c r="C88" s="388"/>
      <c r="D88" s="276"/>
      <c r="E88" s="276"/>
      <c r="F88" s="389">
        <f>F85</f>
        <v>0</v>
      </c>
      <c r="G88" s="390"/>
      <c r="H88" s="391"/>
      <c r="I88" s="281">
        <f>I85</f>
        <v>0</v>
      </c>
      <c r="K88" s="392"/>
      <c r="L88" s="393"/>
    </row>
  </sheetData>
  <mergeCells count="36">
    <mergeCell ref="K85:L88"/>
    <mergeCell ref="B88:C88"/>
    <mergeCell ref="H68:H77"/>
    <mergeCell ref="I68:I77"/>
    <mergeCell ref="B80:E80"/>
    <mergeCell ref="B84:C84"/>
    <mergeCell ref="D85:D87"/>
    <mergeCell ref="E85:E87"/>
    <mergeCell ref="F85:F87"/>
    <mergeCell ref="G85:G87"/>
    <mergeCell ref="H85:H87"/>
    <mergeCell ref="I85:I87"/>
    <mergeCell ref="J51:J53"/>
    <mergeCell ref="K51:K53"/>
    <mergeCell ref="L51:L53"/>
    <mergeCell ref="B52:B53"/>
    <mergeCell ref="H66:I66"/>
    <mergeCell ref="B67:C67"/>
    <mergeCell ref="D51:D53"/>
    <mergeCell ref="E51:E53"/>
    <mergeCell ref="F51:F53"/>
    <mergeCell ref="G51:G53"/>
    <mergeCell ref="H51:H53"/>
    <mergeCell ref="I51:I53"/>
    <mergeCell ref="A29:B31"/>
    <mergeCell ref="C29:C31"/>
    <mergeCell ref="D29:D31"/>
    <mergeCell ref="E29:E31"/>
    <mergeCell ref="H34:I34"/>
    <mergeCell ref="B35:C35"/>
    <mergeCell ref="B7:C7"/>
    <mergeCell ref="B10:C10"/>
    <mergeCell ref="B18:C18"/>
    <mergeCell ref="B21:C21"/>
    <mergeCell ref="B26:C26"/>
    <mergeCell ref="G26:L26"/>
  </mergeCells>
  <phoneticPr fontId="2"/>
  <conditionalFormatting sqref="C53">
    <cfRule type="expression" dxfId="89" priority="8">
      <formula>$E$29="介護予防認知症対応型共同生活介護"</formula>
    </cfRule>
    <cfRule type="expression" dxfId="88" priority="9">
      <formula>$E$29="介護予防特定施設入居者生活介護"</formula>
    </cfRule>
    <cfRule type="expression" dxfId="87" priority="10">
      <formula>$E$29="介護医療院"</formula>
    </cfRule>
    <cfRule type="expression" dxfId="86" priority="11">
      <formula>$E$29="軽費老人ホーム"</formula>
    </cfRule>
    <cfRule type="expression" dxfId="85" priority="12">
      <formula>$E$29="養護老人ホーム"</formula>
    </cfRule>
    <cfRule type="expression" dxfId="84" priority="13">
      <formula>$E$29="複合型サービス（看護小規模多機能型居宅介護）"</formula>
    </cfRule>
    <cfRule type="expression" dxfId="83" priority="14">
      <formula>$E$29="認知症対応型共同生活介護"</formula>
    </cfRule>
    <cfRule type="expression" dxfId="82" priority="15">
      <formula>$E$29="地域密着型特定施設入居者生活介護"</formula>
    </cfRule>
    <cfRule type="expression" dxfId="81" priority="16">
      <formula>$E$29="特定施設入居者生活介護"</formula>
    </cfRule>
    <cfRule type="expression" dxfId="80" priority="17">
      <formula>$E$29="介護老人保健施設"</formula>
    </cfRule>
    <cfRule type="expression" dxfId="79" priority="18">
      <formula>$E$29="介護老人福祉施設"</formula>
    </cfRule>
  </conditionalFormatting>
  <conditionalFormatting sqref="F70:F71">
    <cfRule type="expression" dxfId="78" priority="7">
      <formula>$C$72="介護業務支援"</formula>
    </cfRule>
  </conditionalFormatting>
  <conditionalFormatting sqref="F73">
    <cfRule type="expression" dxfId="77" priority="6">
      <formula>$C$73="介護業務支援"</formula>
    </cfRule>
  </conditionalFormatting>
  <conditionalFormatting sqref="F74:F76">
    <cfRule type="expression" dxfId="76" priority="5">
      <formula>$C$74="介護業務支援"</formula>
    </cfRule>
  </conditionalFormatting>
  <conditionalFormatting sqref="F77">
    <cfRule type="expression" dxfId="75" priority="4">
      <formula>$C$77="介護業務支援"</formula>
    </cfRule>
  </conditionalFormatting>
  <conditionalFormatting sqref="F80">
    <cfRule type="expression" dxfId="74" priority="2">
      <formula>"F76&gt;F21"</formula>
    </cfRule>
    <cfRule type="expression" dxfId="73" priority="3">
      <formula>"F76&gt;F18"</formula>
    </cfRule>
  </conditionalFormatting>
  <conditionalFormatting sqref="C52">
    <cfRule type="expression" dxfId="72" priority="1">
      <formula>$C$60="職員数に応じて必要なライセンス数が変動しないもの"</formula>
    </cfRule>
  </conditionalFormatting>
  <dataValidations count="2">
    <dataValidation type="whole" allowBlank="1" showInputMessage="1" showErrorMessage="1" sqref="F37:F49 F55:F56 F73:F77 F70:F71 F58:F61" xr:uid="{76EF74CD-A9FB-48AA-990A-F7F371778CA4}">
      <formula1>1</formula1>
      <formula2>1000</formula2>
    </dataValidation>
    <dataValidation type="whole" operator="greaterThanOrEqual" allowBlank="1" showInputMessage="1" showErrorMessage="1" sqref="F85:F87" xr:uid="{DBB2455C-5ACA-4E40-9236-71C5BDE1DCE1}">
      <formula1>1</formula1>
    </dataValidation>
  </dataValidations>
  <pageMargins left="0.25" right="0.25" top="0.75" bottom="0.75" header="0.3" footer="0.3"/>
  <pageSetup paperSize="9" scale="45" fitToHeight="0" orientation="landscape" r:id="rId1"/>
  <rowBreaks count="2" manualBreakCount="2">
    <brk id="49" max="12" man="1"/>
    <brk id="62" max="1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CB6657A-A270-4314-A287-1A52649237F4}">
          <x14:formula1>
            <xm:f>さわらないでください。!$D$3:$D$5</xm:f>
          </x14:formula1>
          <xm:sqref>C51</xm:sqref>
        </x14:dataValidation>
        <x14:dataValidation type="list" allowBlank="1" showInputMessage="1" showErrorMessage="1" xr:uid="{90794F01-6C30-40D4-A44F-B7031B198ECF}">
          <x14:formula1>
            <xm:f>さわらないでください。!$E$3:$E$7</xm:f>
          </x14:formula1>
          <xm:sqref>C52</xm:sqref>
        </x14:dataValidation>
        <x14:dataValidation type="list" allowBlank="1" showInputMessage="1" showErrorMessage="1" xr:uid="{D3FF2FED-29DE-4136-AFEA-A2774393BD94}">
          <x14:formula1>
            <xm:f>さわらないでください。!$H$3:$H$4</xm:f>
          </x14:formula1>
          <xm:sqref>D59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目次</vt:lpstr>
      <vt:lpstr>1</vt:lpstr>
      <vt:lpstr>２</vt:lpstr>
      <vt:lpstr>３</vt:lpstr>
      <vt:lpstr>４</vt:lpstr>
      <vt:lpstr>５</vt:lpstr>
      <vt:lpstr>6</vt:lpstr>
      <vt:lpstr>7</vt:lpstr>
      <vt:lpstr>８</vt:lpstr>
      <vt:lpstr>９</vt:lpstr>
      <vt:lpstr>10</vt:lpstr>
      <vt:lpstr>11</vt:lpstr>
      <vt:lpstr>12</vt:lpstr>
      <vt:lpstr>13</vt:lpstr>
      <vt:lpstr>14</vt:lpstr>
      <vt:lpstr>15</vt:lpstr>
      <vt:lpstr>16</vt:lpstr>
      <vt:lpstr>さわらないでください。</vt:lpstr>
      <vt:lpstr>'1'!Print_Area</vt:lpstr>
      <vt:lpstr>'10'!Print_Area</vt:lpstr>
      <vt:lpstr>'11'!Print_Area</vt:lpstr>
      <vt:lpstr>'12'!Print_Area</vt:lpstr>
      <vt:lpstr>'13'!Print_Area</vt:lpstr>
      <vt:lpstr>'14'!Print_Area</vt:lpstr>
      <vt:lpstr>'15'!Print_Area</vt:lpstr>
      <vt:lpstr>'16'!Print_Area</vt:lpstr>
      <vt:lpstr>'２'!Print_Area</vt:lpstr>
      <vt:lpstr>'３'!Print_Area</vt:lpstr>
      <vt:lpstr>'４'!Print_Area</vt:lpstr>
      <vt:lpstr>'５'!Print_Area</vt:lpstr>
      <vt:lpstr>'6'!Print_Area</vt:lpstr>
      <vt:lpstr>'7'!Print_Area</vt:lpstr>
      <vt:lpstr>'８'!Print_Area</vt:lpstr>
      <vt:lpstr>'９'!Print_Area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2025-06-11T02:44:54Z</dcterms:created>
  <dcterms:modified xsi:type="dcterms:W3CDTF">2025-07-17T03:44:07Z</dcterms:modified>
</cp:coreProperties>
</file>