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L:\文書管理システムに応じたファイル\10 医療体制整備\令和７年度\06 周産期\緊急支援事業\R7国補正分\事業計画\事業計画様式\"/>
    </mc:Choice>
  </mc:AlternateContent>
  <xr:revisionPtr revIDLastSave="0" documentId="13_ncr:1_{C566C07E-5D12-45C0-A64A-38B7E76E5E60}" xr6:coauthVersionLast="47" xr6:coauthVersionMax="47" xr10:uidLastSave="{00000000-0000-0000-0000-000000000000}"/>
  <bookViews>
    <workbookView xWindow="-120" yWindow="-120" windowWidth="29040" windowHeight="15720" xr2:uid="{0B55897D-E155-4467-90C2-4EF2216DA9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L34" i="1"/>
  <c r="O34" i="1" s="1"/>
  <c r="Q34" i="1" s="1"/>
  <c r="R34" i="1" s="1"/>
  <c r="H34" i="1"/>
  <c r="N33" i="1"/>
  <c r="L33" i="1"/>
  <c r="O33" i="1" s="1"/>
  <c r="Q33" i="1" s="1"/>
  <c r="R33" i="1" s="1"/>
  <c r="H33" i="1"/>
  <c r="N32" i="1"/>
  <c r="O32" i="1" s="1"/>
  <c r="Q32" i="1" s="1"/>
  <c r="R32" i="1" s="1"/>
  <c r="L32" i="1"/>
  <c r="H32" i="1"/>
  <c r="N31" i="1"/>
  <c r="L31" i="1"/>
  <c r="O31" i="1" s="1"/>
  <c r="Q31" i="1" s="1"/>
  <c r="R31" i="1" s="1"/>
  <c r="H31" i="1"/>
  <c r="N30" i="1"/>
  <c r="O30" i="1" s="1"/>
  <c r="Q30" i="1" s="1"/>
  <c r="R30" i="1" s="1"/>
  <c r="L30" i="1"/>
  <c r="H30" i="1"/>
  <c r="N29" i="1"/>
  <c r="L29" i="1"/>
  <c r="O29" i="1" s="1"/>
  <c r="Q29" i="1" s="1"/>
  <c r="R29" i="1" s="1"/>
  <c r="H29" i="1"/>
  <c r="N28" i="1"/>
  <c r="O28" i="1" s="1"/>
  <c r="Q28" i="1" s="1"/>
  <c r="R28" i="1" s="1"/>
  <c r="L28" i="1"/>
  <c r="H28" i="1"/>
  <c r="N27" i="1"/>
  <c r="L27" i="1"/>
  <c r="O27" i="1" s="1"/>
  <c r="Q27" i="1" s="1"/>
  <c r="R27" i="1" s="1"/>
  <c r="H27" i="1"/>
  <c r="N26" i="1"/>
  <c r="O26" i="1" s="1"/>
  <c r="Q26" i="1" s="1"/>
  <c r="R26" i="1" s="1"/>
  <c r="L26" i="1"/>
  <c r="H26" i="1"/>
  <c r="N25" i="1"/>
  <c r="L25" i="1"/>
  <c r="O25" i="1" s="1"/>
  <c r="Q25" i="1" s="1"/>
  <c r="R25" i="1" s="1"/>
  <c r="H25" i="1"/>
  <c r="N24" i="1"/>
  <c r="O24" i="1" s="1"/>
  <c r="Q24" i="1" s="1"/>
  <c r="R24" i="1" s="1"/>
  <c r="L24" i="1"/>
  <c r="H24" i="1"/>
  <c r="N23" i="1"/>
  <c r="L23" i="1"/>
  <c r="O23" i="1" s="1"/>
  <c r="Q23" i="1" s="1"/>
  <c r="R23" i="1" s="1"/>
  <c r="H23" i="1"/>
  <c r="N22" i="1"/>
  <c r="O22" i="1" s="1"/>
  <c r="Q22" i="1" s="1"/>
  <c r="R22" i="1" s="1"/>
  <c r="L22" i="1"/>
  <c r="H22" i="1"/>
  <c r="N21" i="1"/>
  <c r="L21" i="1"/>
  <c r="O21" i="1" s="1"/>
  <c r="Q21" i="1" s="1"/>
  <c r="R21" i="1" s="1"/>
  <c r="H21" i="1"/>
  <c r="N20" i="1"/>
  <c r="O20" i="1" s="1"/>
  <c r="Q20" i="1" s="1"/>
  <c r="R20" i="1" s="1"/>
  <c r="L20" i="1"/>
  <c r="H20" i="1"/>
  <c r="N19" i="1"/>
  <c r="L19" i="1"/>
  <c r="O19" i="1" s="1"/>
  <c r="Q19" i="1" s="1"/>
  <c r="R19" i="1" s="1"/>
  <c r="H19" i="1"/>
  <c r="N18" i="1"/>
  <c r="O18" i="1" s="1"/>
  <c r="Q18" i="1" s="1"/>
  <c r="R18" i="1" s="1"/>
  <c r="L18" i="1"/>
  <c r="H18" i="1"/>
  <c r="N17" i="1"/>
  <c r="L17" i="1"/>
  <c r="O17" i="1" s="1"/>
  <c r="Q17" i="1" s="1"/>
  <c r="R17" i="1" s="1"/>
  <c r="H17" i="1"/>
  <c r="N16" i="1"/>
  <c r="O16" i="1" s="1"/>
  <c r="Q16" i="1" s="1"/>
  <c r="R16" i="1" s="1"/>
  <c r="L16" i="1"/>
  <c r="H16" i="1"/>
  <c r="N15" i="1"/>
  <c r="L15" i="1"/>
  <c r="O15" i="1" s="1"/>
  <c r="Q15" i="1" s="1"/>
  <c r="R15" i="1" s="1"/>
  <c r="H15" i="1"/>
  <c r="N14" i="1"/>
  <c r="O14" i="1" s="1"/>
  <c r="Q14" i="1" s="1"/>
  <c r="R14" i="1" s="1"/>
  <c r="L14" i="1"/>
  <c r="H14" i="1"/>
  <c r="N13" i="1"/>
  <c r="L13" i="1"/>
  <c r="O13" i="1" s="1"/>
  <c r="Q13" i="1" s="1"/>
  <c r="R13" i="1" s="1"/>
  <c r="H13" i="1"/>
</calcChain>
</file>

<file path=xl/sharedStrings.xml><?xml version="1.0" encoding="utf-8"?>
<sst xmlns="http://schemas.openxmlformats.org/spreadsheetml/2006/main" count="82" uniqueCount="49">
  <si>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2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</si>
  <si>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2"/>
  </si>
  <si>
    <t>←都道府県名を選択</t>
    <phoneticPr fontId="5"/>
  </si>
  <si>
    <t>No</t>
  </si>
  <si>
    <t>医療機関名</t>
    <rPh sb="0" eb="2">
      <t>イリョウ</t>
    </rPh>
    <rPh sb="2" eb="4">
      <t>キカン</t>
    </rPh>
    <rPh sb="4" eb="5">
      <t>メイ</t>
    </rPh>
    <phoneticPr fontId="5"/>
  </si>
  <si>
    <t>補助方法</t>
    <phoneticPr fontId="5"/>
  </si>
  <si>
    <t>補助単価</t>
    <rPh sb="0" eb="2">
      <t>ホジョ</t>
    </rPh>
    <rPh sb="2" eb="4">
      <t>タンカ</t>
    </rPh>
    <phoneticPr fontId="5"/>
  </si>
  <si>
    <t>基準額</t>
    <rPh sb="0" eb="2">
      <t>キジュン</t>
    </rPh>
    <rPh sb="2" eb="3">
      <t>ガク</t>
    </rPh>
    <phoneticPr fontId="5"/>
  </si>
  <si>
    <t>対象経費の
支出予定額</t>
    <phoneticPr fontId="5"/>
  </si>
  <si>
    <t>選定額</t>
    <phoneticPr fontId="5"/>
  </si>
  <si>
    <t>都道府県
補助額
（直接補助の場合は記載不要</t>
    <phoneticPr fontId="5"/>
  </si>
  <si>
    <t>国庫補助
基本額</t>
    <phoneticPr fontId="5"/>
  </si>
  <si>
    <t>備考</t>
  </si>
  <si>
    <t>A</t>
    <phoneticPr fontId="5"/>
  </si>
  <si>
    <t>B</t>
    <phoneticPr fontId="5"/>
  </si>
  <si>
    <t>選択</t>
    <rPh sb="0" eb="2">
      <t>センタク</t>
    </rPh>
    <phoneticPr fontId="2"/>
  </si>
  <si>
    <t>％</t>
    <phoneticPr fontId="5"/>
  </si>
  <si>
    <t>円</t>
    <rPh sb="0" eb="1">
      <t>エン</t>
    </rPh>
    <phoneticPr fontId="5"/>
  </si>
  <si>
    <t>記入例１</t>
    <rPh sb="0" eb="2">
      <t>キニュウ</t>
    </rPh>
    <rPh sb="2" eb="3">
      <t>レイ</t>
    </rPh>
    <phoneticPr fontId="2"/>
  </si>
  <si>
    <t>厚生病院</t>
    <rPh sb="0" eb="2">
      <t>コウセイ</t>
    </rPh>
    <rPh sb="2" eb="4">
      <t>ビョウイン</t>
    </rPh>
    <phoneticPr fontId="2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</si>
  <si>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2"/>
  </si>
  <si>
    <t>記入例２</t>
    <rPh sb="0" eb="2">
      <t>キニュウ</t>
    </rPh>
    <rPh sb="2" eb="3">
      <t>レイ</t>
    </rPh>
    <phoneticPr fontId="2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</si>
  <si>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</si>
  <si>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</si>
  <si>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2"/>
  </si>
  <si>
    <t>小児医療施設支援事業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</si>
  <si>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厚労省記載もしくは自動計算される箇所（入力不要）</t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2"/>
  </si>
  <si>
    <t>小児中核病院
小児地域医療センターのいずれか</t>
    <phoneticPr fontId="5"/>
  </si>
  <si>
    <t>令和５年度における15歳未満の入院患者数</t>
    <phoneticPr fontId="5"/>
  </si>
  <si>
    <t>令和６年度における15歳未満の入院患者数</t>
    <phoneticPr fontId="5"/>
  </si>
  <si>
    <t>令和６年度における入院患者数（15歳未満）が、令和５年度における入院患者数（15歳未満）の前年比（ｰ２％以上、ｰ10％が上限）</t>
    <rPh sb="9" eb="11">
      <t>ニュウイン</t>
    </rPh>
    <rPh sb="11" eb="14">
      <t>カンジャスウ</t>
    </rPh>
    <rPh sb="40" eb="41">
      <t>サイ</t>
    </rPh>
    <rPh sb="41" eb="43">
      <t>ミマン</t>
    </rPh>
    <rPh sb="45" eb="47">
      <t>ゼンネン</t>
    </rPh>
    <rPh sb="47" eb="48">
      <t>ヒ</t>
    </rPh>
    <rPh sb="52" eb="54">
      <t>イジョウ</t>
    </rPh>
    <rPh sb="60" eb="62">
      <t>ジョウゲン</t>
    </rPh>
    <phoneticPr fontId="2"/>
  </si>
  <si>
    <t>入院患者減少率
（２～10で選択）
※小数点以下は切り捨て</t>
    <rPh sb="0" eb="2">
      <t>ニュウイン</t>
    </rPh>
    <rPh sb="2" eb="4">
      <t>カンジャ</t>
    </rPh>
    <rPh sb="14" eb="16">
      <t>センタク</t>
    </rPh>
    <rPh sb="19" eb="22">
      <t>ショウスウテン</t>
    </rPh>
    <rPh sb="22" eb="24">
      <t>イカ</t>
    </rPh>
    <rPh sb="25" eb="26">
      <t>キ</t>
    </rPh>
    <rPh sb="27" eb="28">
      <t>ス</t>
    </rPh>
    <phoneticPr fontId="5"/>
  </si>
  <si>
    <t>小児入院医療管理料１～３の届出病床のうち、病院の運用規定等により小児専用として指定されている数</t>
    <rPh sb="15" eb="17">
      <t>ビョウショウ</t>
    </rPh>
    <rPh sb="21" eb="23">
      <t>ビョウイン</t>
    </rPh>
    <rPh sb="24" eb="26">
      <t>ウンヨウ</t>
    </rPh>
    <rPh sb="26" eb="28">
      <t>キテイ</t>
    </rPh>
    <rPh sb="28" eb="29">
      <t>トウ</t>
    </rPh>
    <rPh sb="32" eb="34">
      <t>ショウニ</t>
    </rPh>
    <rPh sb="34" eb="36">
      <t>センヨウ</t>
    </rPh>
    <rPh sb="39" eb="41">
      <t>シテイ</t>
    </rPh>
    <rPh sb="46" eb="47">
      <t>カズ</t>
    </rPh>
    <phoneticPr fontId="5"/>
  </si>
  <si>
    <t>国庫補助
所要額
（千円未満切り捨て）</t>
    <rPh sb="0" eb="2">
      <t>コッコ</t>
    </rPh>
    <rPh sb="2" eb="4">
      <t>ホジョ</t>
    </rPh>
    <rPh sb="5" eb="7">
      <t>ショヨウ</t>
    </rPh>
    <rPh sb="7" eb="8">
      <t>ガク</t>
    </rPh>
    <rPh sb="10" eb="11">
      <t>セン</t>
    </rPh>
    <rPh sb="11" eb="14">
      <t>エンミマン</t>
    </rPh>
    <rPh sb="14" eb="15">
      <t>キ</t>
    </rPh>
    <rPh sb="16" eb="17">
      <t>ス</t>
    </rPh>
    <phoneticPr fontId="2"/>
  </si>
  <si>
    <t>C</t>
    <phoneticPr fontId="5"/>
  </si>
  <si>
    <t>D＝A*B*C</t>
    <phoneticPr fontId="5"/>
  </si>
  <si>
    <t>E</t>
    <phoneticPr fontId="5"/>
  </si>
  <si>
    <t>F=E*A/100</t>
    <phoneticPr fontId="5"/>
  </si>
  <si>
    <t>G＝D,Fの最少額</t>
    <rPh sb="6" eb="8">
      <t>サイショウ</t>
    </rPh>
    <rPh sb="8" eb="9">
      <t>ガク</t>
    </rPh>
    <phoneticPr fontId="5"/>
  </si>
  <si>
    <t>H</t>
    <phoneticPr fontId="5"/>
  </si>
  <si>
    <t>人</t>
    <rPh sb="0" eb="1">
      <t>ニン</t>
    </rPh>
    <phoneticPr fontId="5"/>
  </si>
  <si>
    <t>床</t>
    <rPh sb="0" eb="1">
      <t>ユカ</t>
    </rPh>
    <phoneticPr fontId="5"/>
  </si>
  <si>
    <t>小児中核病院</t>
    <rPh sb="0" eb="2">
      <t>ショウニ</t>
    </rPh>
    <rPh sb="2" eb="4">
      <t>チュウカク</t>
    </rPh>
    <rPh sb="4" eb="6">
      <t>ビョウイン</t>
    </rPh>
    <phoneticPr fontId="5"/>
  </si>
  <si>
    <t>労働病院</t>
    <rPh sb="0" eb="2">
      <t>ロウドウ</t>
    </rPh>
    <rPh sb="2" eb="4">
      <t>ビョウイン</t>
    </rPh>
    <phoneticPr fontId="2"/>
  </si>
  <si>
    <t>小児地域医療センター</t>
    <rPh sb="0" eb="2">
      <t>ショウニ</t>
    </rPh>
    <rPh sb="2" eb="4">
      <t>チイキ</t>
    </rPh>
    <rPh sb="4" eb="6">
      <t>イリョウ</t>
    </rPh>
    <phoneticPr fontId="5"/>
  </si>
  <si>
    <t>患者減少率（２～10）</t>
    <rPh sb="0" eb="2">
      <t>カンジャ</t>
    </rPh>
    <phoneticPr fontId="5"/>
  </si>
  <si>
    <r>
      <rPr>
        <sz val="11"/>
        <color rgb="FFFF0000"/>
        <rFont val="メイリオ"/>
        <family val="3"/>
        <charset val="128"/>
      </rPr>
      <t>交付申請する小児病床に従事する医師・看護師・看護補助者に係る下記の経費</t>
    </r>
    <r>
      <rPr>
        <sz val="11"/>
        <rFont val="メイリオ"/>
        <family val="3"/>
        <charset val="128"/>
      </rPr>
      <t xml:space="preserve">
・職員基本給
・職員諸手当
・諸謝金
・社会保険料</t>
    </r>
    <phoneticPr fontId="5"/>
  </si>
  <si>
    <t>I=G×1/2（補助率）,Hの最少額</t>
    <rPh sb="8" eb="11">
      <t>ホジョリツ</t>
    </rPh>
    <rPh sb="15" eb="16">
      <t>サイ</t>
    </rPh>
    <rPh sb="16" eb="18">
      <t>ショウガク</t>
    </rPh>
    <phoneticPr fontId="5"/>
  </si>
  <si>
    <t>J＝I(千円未満切り捨てた額)</t>
    <rPh sb="4" eb="6">
      <t>センエン</t>
    </rPh>
    <rPh sb="6" eb="8">
      <t>ミマン</t>
    </rPh>
    <rPh sb="8" eb="9">
      <t>キ</t>
    </rPh>
    <rPh sb="10" eb="11">
      <t>ス</t>
    </rPh>
    <rPh sb="13" eb="14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</si>
</sst>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22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/>
  </cellStyleXfs>
  <cellXfs count="124">
    <xf numFmtId="0" fontId="0" fillId="0" borderId="0" xfId="0">
      <alignment vertical="center"/>
    </xf>
    <xf numFmtId="0" fontId="4" fillId="0" borderId="12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76" fontId="8" fillId="4" borderId="8" xfId="1" applyNumberFormat="1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177" fontId="8" fillId="4" borderId="8" xfId="0" applyNumberFormat="1" applyFont="1" applyFill="1" applyBorder="1" applyAlignment="1">
      <alignment horizontal="center" vertical="center" wrapText="1"/>
    </xf>
    <xf numFmtId="177" fontId="8" fillId="2" borderId="8" xfId="0" applyNumberFormat="1" applyFont="1" applyFill="1" applyBorder="1" applyAlignment="1">
      <alignment horizontal="center" vertical="center" wrapText="1"/>
    </xf>
    <xf numFmtId="177" fontId="8" fillId="3" borderId="8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77" fontId="8" fillId="4" borderId="18" xfId="0" applyNumberFormat="1" applyFont="1" applyFill="1" applyBorder="1" applyAlignment="1">
      <alignment horizontal="center" vertical="center" wrapText="1"/>
    </xf>
    <xf numFmtId="177" fontId="8" fillId="2" borderId="20" xfId="0" applyNumberFormat="1" applyFont="1" applyFill="1" applyBorder="1" applyAlignment="1">
      <alignment horizontal="center" vertical="center" wrapText="1"/>
    </xf>
    <xf numFmtId="178" fontId="9" fillId="3" borderId="20" xfId="3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77" fontId="8" fillId="4" borderId="7" xfId="0" applyNumberFormat="1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5" borderId="2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13" fillId="0" borderId="0" xfId="2" applyFont="1">
      <alignment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2" borderId="13" xfId="0" applyFont="1" applyFill="1" applyBorder="1" applyAlignment="1">
      <alignment horizontal="center" vertical="center" wrapText="1"/>
    </xf>
    <xf numFmtId="0" fontId="9" fillId="3" borderId="4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16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 wrapText="1"/>
    </xf>
    <xf numFmtId="177" fontId="8" fillId="4" borderId="31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 wrapText="1"/>
    </xf>
    <xf numFmtId="176" fontId="8" fillId="4" borderId="20" xfId="1" applyNumberFormat="1" applyFont="1" applyFill="1" applyBorder="1" applyAlignment="1">
      <alignment horizontal="center" vertical="center" wrapText="1"/>
    </xf>
    <xf numFmtId="3" fontId="8" fillId="4" borderId="20" xfId="0" applyNumberFormat="1" applyFont="1" applyFill="1" applyBorder="1" applyAlignment="1">
      <alignment horizontal="center" vertical="center" wrapText="1"/>
    </xf>
    <xf numFmtId="178" fontId="9" fillId="4" borderId="18" xfId="3" applyNumberFormat="1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9" fontId="8" fillId="4" borderId="24" xfId="1" applyFont="1" applyFill="1" applyBorder="1" applyAlignment="1">
      <alignment horizontal="center" vertical="center" wrapText="1"/>
    </xf>
    <xf numFmtId="177" fontId="8" fillId="7" borderId="23" xfId="0" applyNumberFormat="1" applyFont="1" applyFill="1" applyBorder="1" applyAlignment="1">
      <alignment horizontal="center" vertical="center" wrapText="1"/>
    </xf>
    <xf numFmtId="177" fontId="8" fillId="5" borderId="23" xfId="0" applyNumberFormat="1" applyFont="1" applyFill="1" applyBorder="1" applyAlignment="1">
      <alignment horizontal="center" vertical="center" wrapText="1"/>
    </xf>
    <xf numFmtId="177" fontId="8" fillId="4" borderId="42" xfId="0" applyNumberFormat="1" applyFont="1" applyFill="1" applyBorder="1" applyAlignment="1">
      <alignment horizontal="center" vertical="center" wrapText="1"/>
    </xf>
    <xf numFmtId="178" fontId="9" fillId="4" borderId="42" xfId="3" applyNumberFormat="1" applyFont="1" applyFill="1" applyBorder="1" applyAlignment="1">
      <alignment horizontal="center" vertical="center"/>
    </xf>
    <xf numFmtId="178" fontId="9" fillId="4" borderId="24" xfId="3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9" fontId="8" fillId="4" borderId="8" xfId="1" applyFont="1" applyFill="1" applyBorder="1" applyAlignment="1">
      <alignment horizontal="center" vertical="center" wrapText="1"/>
    </xf>
    <xf numFmtId="178" fontId="9" fillId="4" borderId="8" xfId="3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9" fontId="8" fillId="4" borderId="29" xfId="1" applyFont="1" applyFill="1" applyBorder="1" applyAlignment="1">
      <alignment horizontal="center" vertical="center" wrapText="1"/>
    </xf>
    <xf numFmtId="177" fontId="8" fillId="7" borderId="24" xfId="0" applyNumberFormat="1" applyFont="1" applyFill="1" applyBorder="1" applyAlignment="1">
      <alignment horizontal="center" vertical="center" wrapText="1"/>
    </xf>
    <xf numFmtId="177" fontId="8" fillId="5" borderId="24" xfId="0" applyNumberFormat="1" applyFont="1" applyFill="1" applyBorder="1" applyAlignment="1">
      <alignment horizontal="center" vertical="center" wrapText="1"/>
    </xf>
    <xf numFmtId="178" fontId="9" fillId="4" borderId="43" xfId="3" applyNumberFormat="1" applyFont="1" applyFill="1" applyBorder="1" applyAlignment="1">
      <alignment horizontal="center" vertical="center"/>
    </xf>
    <xf numFmtId="178" fontId="9" fillId="4" borderId="29" xfId="3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4" fillId="0" borderId="30" xfId="0" applyFont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177" fontId="0" fillId="6" borderId="30" xfId="0" applyNumberFormat="1" applyFill="1" applyBorder="1" applyAlignment="1">
      <alignment horizontal="center" vertical="center"/>
    </xf>
    <xf numFmtId="0" fontId="0" fillId="0" borderId="30" xfId="0" applyBorder="1">
      <alignment vertical="center"/>
    </xf>
    <xf numFmtId="0" fontId="10" fillId="0" borderId="31" xfId="3" applyFont="1" applyBorder="1" applyAlignment="1">
      <alignment vertical="center"/>
    </xf>
    <xf numFmtId="0" fontId="4" fillId="0" borderId="32" xfId="0" applyFont="1" applyBorder="1">
      <alignment vertical="center"/>
    </xf>
    <xf numFmtId="0" fontId="0" fillId="0" borderId="33" xfId="0" applyBorder="1">
      <alignment vertical="center"/>
    </xf>
    <xf numFmtId="0" fontId="10" fillId="0" borderId="7" xfId="3" applyFont="1" applyBorder="1" applyAlignment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6" fillId="0" borderId="36" xfId="0" applyFont="1" applyBorder="1">
      <alignment vertical="center"/>
    </xf>
    <xf numFmtId="0" fontId="4" fillId="0" borderId="35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>
      <alignment vertical="center"/>
    </xf>
    <xf numFmtId="0" fontId="6" fillId="0" borderId="37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0" fillId="2" borderId="0" xfId="0" applyFill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9" fillId="4" borderId="44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2" xr:uid="{DDD76331-D119-40DC-BA68-723F511932E7}"/>
    <cellStyle name="標準_交付要綱（様式編②）" xfId="3" xr:uid="{DF365533-C597-4839-AC70-04A8C9A8C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90D91-1998-4EB8-97E6-ABF48CCC0EB5}">
  <dimension ref="A1:T51"/>
  <sheetViews>
    <sheetView tabSelected="1" workbookViewId="0">
      <selection sqref="A1:XFD1048576"/>
    </sheetView>
  </sheetViews>
  <sheetFormatPr defaultRowHeight="18.75"/>
  <cols>
    <col min="1" max="1" width="4.375" customWidth="1"/>
    <col min="2" max="2" width="9.375" bestFit="1" customWidth="1"/>
    <col min="3" max="3" width="21.625" bestFit="1" customWidth="1"/>
    <col min="4" max="4" width="39.25" bestFit="1" customWidth="1"/>
    <col min="5" max="5" width="22.125" bestFit="1" customWidth="1"/>
    <col min="6" max="6" width="13.25" customWidth="1"/>
    <col min="7" max="7" width="12.25" customWidth="1"/>
    <col min="8" max="8" width="11.875" bestFit="1" customWidth="1"/>
    <col min="9" max="9" width="19.625" customWidth="1"/>
    <col min="10" max="10" width="23.875" customWidth="1"/>
    <col min="11" max="16" width="17.875" customWidth="1"/>
    <col min="17" max="17" width="20" customWidth="1"/>
    <col min="18" max="18" width="24" style="109" customWidth="1"/>
    <col min="19" max="19" width="17.875" style="109" customWidth="1"/>
  </cols>
  <sheetData>
    <row r="1" spans="1:20" ht="19.5">
      <c r="A1" s="31"/>
      <c r="R1"/>
      <c r="S1"/>
    </row>
    <row r="2" spans="1:20" ht="24.75" customHeight="1" thickBot="1">
      <c r="R2"/>
      <c r="S2"/>
    </row>
    <row r="3" spans="1:20" ht="47.25" customHeight="1">
      <c r="B3" s="115" t="s">
        <v>25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7"/>
    </row>
    <row r="4" spans="1:20" ht="30" customHeight="1" thickBot="1">
      <c r="B4" s="118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20"/>
    </row>
    <row r="5" spans="1:20" ht="30" customHeight="1">
      <c r="B5" s="110" t="s">
        <v>0</v>
      </c>
      <c r="C5" s="110"/>
      <c r="D5" s="32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spans="1:20" ht="30" customHeight="1">
      <c r="B6" s="111" t="s">
        <v>1</v>
      </c>
      <c r="C6" s="111"/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spans="1:20" ht="30" customHeight="1">
      <c r="B7" s="112" t="s">
        <v>26</v>
      </c>
      <c r="C7" s="112"/>
      <c r="D7" s="32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spans="1:20" ht="30" customHeight="1">
      <c r="B8" s="34"/>
      <c r="C8" s="34"/>
      <c r="D8" s="34"/>
      <c r="E8" s="34"/>
      <c r="F8" s="34"/>
      <c r="G8" s="34"/>
      <c r="H8" s="34"/>
      <c r="R8"/>
      <c r="S8"/>
    </row>
    <row r="9" spans="1:20" ht="30" customHeight="1">
      <c r="B9" s="113"/>
      <c r="C9" s="114"/>
      <c r="D9" s="35" t="s">
        <v>2</v>
      </c>
      <c r="E9" s="34"/>
      <c r="F9" s="34"/>
      <c r="G9" s="36"/>
      <c r="H9" s="32"/>
      <c r="I9" s="121"/>
      <c r="J9" s="121"/>
      <c r="K9" s="121"/>
      <c r="L9" s="37"/>
      <c r="M9" s="37"/>
      <c r="N9" s="37"/>
      <c r="O9" s="37"/>
      <c r="P9" s="37"/>
      <c r="Q9" s="37"/>
      <c r="R9" s="37"/>
      <c r="S9" s="37"/>
      <c r="T9" s="34"/>
    </row>
    <row r="10" spans="1:20" ht="243.75">
      <c r="B10" s="1" t="s">
        <v>3</v>
      </c>
      <c r="C10" s="38" t="s">
        <v>4</v>
      </c>
      <c r="D10" s="39" t="s">
        <v>5</v>
      </c>
      <c r="E10" s="40" t="s">
        <v>27</v>
      </c>
      <c r="F10" s="41" t="s">
        <v>28</v>
      </c>
      <c r="G10" s="42" t="s">
        <v>29</v>
      </c>
      <c r="H10" s="43" t="s">
        <v>30</v>
      </c>
      <c r="I10" s="2" t="s">
        <v>31</v>
      </c>
      <c r="J10" s="44" t="s">
        <v>32</v>
      </c>
      <c r="K10" s="45" t="s">
        <v>6</v>
      </c>
      <c r="L10" s="46" t="s">
        <v>7</v>
      </c>
      <c r="M10" s="47" t="s">
        <v>46</v>
      </c>
      <c r="N10" s="46" t="s">
        <v>8</v>
      </c>
      <c r="O10" s="46" t="s">
        <v>9</v>
      </c>
      <c r="P10" s="40" t="s">
        <v>10</v>
      </c>
      <c r="Q10" s="46" t="s">
        <v>11</v>
      </c>
      <c r="R10" s="122" t="s">
        <v>33</v>
      </c>
      <c r="S10" s="3" t="s">
        <v>12</v>
      </c>
    </row>
    <row r="11" spans="1:20" ht="46.5" customHeight="1">
      <c r="B11" s="48"/>
      <c r="C11" s="49"/>
      <c r="D11" s="49"/>
      <c r="E11" s="50"/>
      <c r="F11" s="51"/>
      <c r="G11" s="51"/>
      <c r="H11" s="51"/>
      <c r="I11" s="51" t="s">
        <v>13</v>
      </c>
      <c r="J11" s="50" t="s">
        <v>14</v>
      </c>
      <c r="K11" s="51" t="s">
        <v>34</v>
      </c>
      <c r="L11" s="51" t="s">
        <v>35</v>
      </c>
      <c r="M11" s="51" t="s">
        <v>36</v>
      </c>
      <c r="N11" s="51" t="s">
        <v>37</v>
      </c>
      <c r="O11" s="51" t="s">
        <v>38</v>
      </c>
      <c r="P11" s="51" t="s">
        <v>39</v>
      </c>
      <c r="Q11" s="123" t="s">
        <v>47</v>
      </c>
      <c r="R11" s="123" t="s">
        <v>48</v>
      </c>
      <c r="S11" s="52"/>
    </row>
    <row r="12" spans="1:20">
      <c r="B12" s="48"/>
      <c r="C12" s="49"/>
      <c r="D12" s="53" t="s">
        <v>15</v>
      </c>
      <c r="E12" s="53" t="s">
        <v>15</v>
      </c>
      <c r="F12" s="54" t="s">
        <v>40</v>
      </c>
      <c r="G12" s="54" t="s">
        <v>40</v>
      </c>
      <c r="H12" s="54" t="s">
        <v>16</v>
      </c>
      <c r="I12" s="54" t="s">
        <v>15</v>
      </c>
      <c r="J12" s="53" t="s">
        <v>41</v>
      </c>
      <c r="K12" s="54" t="s">
        <v>17</v>
      </c>
      <c r="L12" s="54" t="s">
        <v>17</v>
      </c>
      <c r="M12" s="54" t="s">
        <v>17</v>
      </c>
      <c r="N12" s="54" t="s">
        <v>17</v>
      </c>
      <c r="O12" s="54" t="s">
        <v>17</v>
      </c>
      <c r="P12" s="54" t="s">
        <v>17</v>
      </c>
      <c r="Q12" s="54" t="s">
        <v>17</v>
      </c>
      <c r="R12" s="54" t="s">
        <v>17</v>
      </c>
      <c r="S12" s="55"/>
    </row>
    <row r="13" spans="1:20">
      <c r="B13" s="4" t="s">
        <v>18</v>
      </c>
      <c r="C13" s="5" t="s">
        <v>19</v>
      </c>
      <c r="D13" s="6" t="s">
        <v>20</v>
      </c>
      <c r="E13" s="56" t="s">
        <v>42</v>
      </c>
      <c r="F13" s="7">
        <v>736</v>
      </c>
      <c r="G13" s="7">
        <v>713</v>
      </c>
      <c r="H13" s="8">
        <f>(G13-F13)/F13</f>
        <v>-3.125E-2</v>
      </c>
      <c r="I13" s="9">
        <v>3</v>
      </c>
      <c r="J13" s="7">
        <v>30</v>
      </c>
      <c r="K13" s="10">
        <v>105200</v>
      </c>
      <c r="L13" s="10">
        <f>I13*J13*K13</f>
        <v>9468000</v>
      </c>
      <c r="M13" s="11">
        <v>280000000</v>
      </c>
      <c r="N13" s="57">
        <f>M13*I13/100</f>
        <v>8400000</v>
      </c>
      <c r="O13" s="10">
        <f t="shared" ref="O13:O34" si="0">MIN(L13,N13)</f>
        <v>8400000</v>
      </c>
      <c r="P13" s="12">
        <v>4200000</v>
      </c>
      <c r="Q13" s="10">
        <f>MIN(O13*1/2,P13)</f>
        <v>4200000</v>
      </c>
      <c r="R13" s="10">
        <f>ROUNDDOWN(Q13,-3)</f>
        <v>4200000</v>
      </c>
      <c r="S13" s="58"/>
    </row>
    <row r="14" spans="1:20" ht="19.5" thickBot="1">
      <c r="B14" s="13" t="s">
        <v>21</v>
      </c>
      <c r="C14" s="14" t="s">
        <v>43</v>
      </c>
      <c r="D14" s="15" t="s">
        <v>20</v>
      </c>
      <c r="E14" s="59" t="s">
        <v>44</v>
      </c>
      <c r="F14" s="17">
        <v>521</v>
      </c>
      <c r="G14" s="17">
        <v>428</v>
      </c>
      <c r="H14" s="60">
        <f>(G14-F14)/F14</f>
        <v>-0.1785028790786948</v>
      </c>
      <c r="I14" s="16">
        <v>10</v>
      </c>
      <c r="J14" s="16">
        <v>18</v>
      </c>
      <c r="K14" s="61">
        <v>105200</v>
      </c>
      <c r="L14" s="18">
        <f t="shared" ref="L14:L34" si="1">I14*J14*K14</f>
        <v>18936000</v>
      </c>
      <c r="M14" s="19">
        <v>240000000</v>
      </c>
      <c r="N14" s="18">
        <f t="shared" ref="N14:N34" si="2">M14*I14/100</f>
        <v>24000000</v>
      </c>
      <c r="O14" s="62">
        <f t="shared" si="0"/>
        <v>18936000</v>
      </c>
      <c r="P14" s="20">
        <v>9468000</v>
      </c>
      <c r="Q14" s="18">
        <f>MIN(O14*1/2,P14)</f>
        <v>9468000</v>
      </c>
      <c r="R14" s="18">
        <f>ROUNDDOWN(Q14,-3)</f>
        <v>9468000</v>
      </c>
      <c r="S14" s="63"/>
    </row>
    <row r="15" spans="1:20">
      <c r="B15" s="64">
        <v>1</v>
      </c>
      <c r="C15" s="65"/>
      <c r="D15" s="66"/>
      <c r="E15" s="67"/>
      <c r="F15" s="22"/>
      <c r="G15" s="22"/>
      <c r="H15" s="68" t="e">
        <f t="shared" ref="H15:H34" si="3">(G15-F15)/F15</f>
        <v>#DIV/0!</v>
      </c>
      <c r="I15" s="23"/>
      <c r="J15" s="21"/>
      <c r="K15" s="69">
        <v>105200</v>
      </c>
      <c r="L15" s="24">
        <f t="shared" si="1"/>
        <v>0</v>
      </c>
      <c r="M15" s="70"/>
      <c r="N15" s="71">
        <f t="shared" si="2"/>
        <v>0</v>
      </c>
      <c r="O15" s="72">
        <f t="shared" si="0"/>
        <v>0</v>
      </c>
      <c r="P15" s="25"/>
      <c r="Q15" s="73">
        <f>MIN(O15*1/2,P15)</f>
        <v>0</v>
      </c>
      <c r="R15" s="24">
        <f>ROUNDDOWN(Q15,-3)</f>
        <v>0</v>
      </c>
      <c r="S15" s="74" t="s">
        <v>22</v>
      </c>
    </row>
    <row r="16" spans="1:20">
      <c r="B16" s="75">
        <v>2</v>
      </c>
      <c r="C16" s="76"/>
      <c r="D16" s="77"/>
      <c r="E16" s="56"/>
      <c r="F16" s="26"/>
      <c r="G16" s="22"/>
      <c r="H16" s="78" t="e">
        <f t="shared" si="3"/>
        <v>#DIV/0!</v>
      </c>
      <c r="I16" s="7"/>
      <c r="J16" s="7"/>
      <c r="K16" s="69">
        <v>105200</v>
      </c>
      <c r="L16" s="10">
        <f t="shared" si="1"/>
        <v>0</v>
      </c>
      <c r="M16" s="70"/>
      <c r="N16" s="57">
        <f t="shared" si="2"/>
        <v>0</v>
      </c>
      <c r="O16" s="79">
        <f t="shared" si="0"/>
        <v>0</v>
      </c>
      <c r="P16" s="25"/>
      <c r="Q16" s="79">
        <f>MIN(O16*1/2,P16)</f>
        <v>0</v>
      </c>
      <c r="R16" s="10">
        <f>ROUNDDOWN(Q16,-3)</f>
        <v>0</v>
      </c>
      <c r="S16" s="74" t="s">
        <v>22</v>
      </c>
    </row>
    <row r="17" spans="2:19">
      <c r="B17" s="75">
        <v>3</v>
      </c>
      <c r="C17" s="76"/>
      <c r="D17" s="77"/>
      <c r="E17" s="56"/>
      <c r="F17" s="26"/>
      <c r="G17" s="22"/>
      <c r="H17" s="78" t="e">
        <f t="shared" si="3"/>
        <v>#DIV/0!</v>
      </c>
      <c r="I17" s="7"/>
      <c r="J17" s="7"/>
      <c r="K17" s="69">
        <v>105200</v>
      </c>
      <c r="L17" s="10">
        <f t="shared" si="1"/>
        <v>0</v>
      </c>
      <c r="M17" s="70"/>
      <c r="N17" s="57">
        <f t="shared" si="2"/>
        <v>0</v>
      </c>
      <c r="O17" s="79">
        <f t="shared" si="0"/>
        <v>0</v>
      </c>
      <c r="P17" s="25"/>
      <c r="Q17" s="79">
        <f t="shared" ref="Q17:Q33" si="4">MIN(O17*1/2,P17)</f>
        <v>0</v>
      </c>
      <c r="R17" s="10">
        <f t="shared" ref="R17:R33" si="5">ROUNDDOWN(Q17,-3)</f>
        <v>0</v>
      </c>
      <c r="S17" s="74" t="s">
        <v>22</v>
      </c>
    </row>
    <row r="18" spans="2:19">
      <c r="B18" s="75">
        <v>4</v>
      </c>
      <c r="C18" s="76"/>
      <c r="D18" s="77"/>
      <c r="E18" s="56"/>
      <c r="F18" s="26"/>
      <c r="G18" s="22"/>
      <c r="H18" s="78" t="e">
        <f t="shared" si="3"/>
        <v>#DIV/0!</v>
      </c>
      <c r="I18" s="7"/>
      <c r="J18" s="7"/>
      <c r="K18" s="69">
        <v>105200</v>
      </c>
      <c r="L18" s="10">
        <f t="shared" si="1"/>
        <v>0</v>
      </c>
      <c r="M18" s="70"/>
      <c r="N18" s="57">
        <f t="shared" si="2"/>
        <v>0</v>
      </c>
      <c r="O18" s="79">
        <f t="shared" si="0"/>
        <v>0</v>
      </c>
      <c r="P18" s="25"/>
      <c r="Q18" s="79">
        <f t="shared" si="4"/>
        <v>0</v>
      </c>
      <c r="R18" s="10">
        <f t="shared" si="5"/>
        <v>0</v>
      </c>
      <c r="S18" s="74" t="s">
        <v>22</v>
      </c>
    </row>
    <row r="19" spans="2:19">
      <c r="B19" s="75">
        <v>5</v>
      </c>
      <c r="C19" s="76"/>
      <c r="D19" s="77"/>
      <c r="E19" s="56"/>
      <c r="F19" s="26"/>
      <c r="G19" s="22"/>
      <c r="H19" s="78" t="e">
        <f t="shared" si="3"/>
        <v>#DIV/0!</v>
      </c>
      <c r="I19" s="7"/>
      <c r="J19" s="7"/>
      <c r="K19" s="69">
        <v>105200</v>
      </c>
      <c r="L19" s="10">
        <f t="shared" si="1"/>
        <v>0</v>
      </c>
      <c r="M19" s="70"/>
      <c r="N19" s="57">
        <f t="shared" si="2"/>
        <v>0</v>
      </c>
      <c r="O19" s="79">
        <f t="shared" si="0"/>
        <v>0</v>
      </c>
      <c r="P19" s="25"/>
      <c r="Q19" s="79">
        <f t="shared" si="4"/>
        <v>0</v>
      </c>
      <c r="R19" s="10">
        <f t="shared" si="5"/>
        <v>0</v>
      </c>
      <c r="S19" s="74" t="s">
        <v>22</v>
      </c>
    </row>
    <row r="20" spans="2:19">
      <c r="B20" s="75">
        <v>6</v>
      </c>
      <c r="C20" s="76"/>
      <c r="D20" s="77"/>
      <c r="E20" s="56"/>
      <c r="F20" s="26"/>
      <c r="G20" s="22"/>
      <c r="H20" s="78" t="e">
        <f t="shared" si="3"/>
        <v>#DIV/0!</v>
      </c>
      <c r="I20" s="7"/>
      <c r="J20" s="7"/>
      <c r="K20" s="69">
        <v>105200</v>
      </c>
      <c r="L20" s="10">
        <f t="shared" si="1"/>
        <v>0</v>
      </c>
      <c r="M20" s="70"/>
      <c r="N20" s="57">
        <f t="shared" si="2"/>
        <v>0</v>
      </c>
      <c r="O20" s="79">
        <f t="shared" si="0"/>
        <v>0</v>
      </c>
      <c r="P20" s="25"/>
      <c r="Q20" s="79">
        <f t="shared" si="4"/>
        <v>0</v>
      </c>
      <c r="R20" s="10">
        <f t="shared" si="5"/>
        <v>0</v>
      </c>
      <c r="S20" s="74" t="s">
        <v>22</v>
      </c>
    </row>
    <row r="21" spans="2:19">
      <c r="B21" s="75">
        <v>7</v>
      </c>
      <c r="C21" s="76"/>
      <c r="D21" s="77"/>
      <c r="E21" s="56"/>
      <c r="F21" s="26"/>
      <c r="G21" s="22"/>
      <c r="H21" s="78" t="e">
        <f t="shared" si="3"/>
        <v>#DIV/0!</v>
      </c>
      <c r="I21" s="7"/>
      <c r="J21" s="7"/>
      <c r="K21" s="69">
        <v>105200</v>
      </c>
      <c r="L21" s="10">
        <f t="shared" si="1"/>
        <v>0</v>
      </c>
      <c r="M21" s="70"/>
      <c r="N21" s="57">
        <f t="shared" si="2"/>
        <v>0</v>
      </c>
      <c r="O21" s="79">
        <f t="shared" si="0"/>
        <v>0</v>
      </c>
      <c r="P21" s="25"/>
      <c r="Q21" s="79">
        <f t="shared" si="4"/>
        <v>0</v>
      </c>
      <c r="R21" s="10">
        <f t="shared" si="5"/>
        <v>0</v>
      </c>
      <c r="S21" s="74" t="s">
        <v>22</v>
      </c>
    </row>
    <row r="22" spans="2:19">
      <c r="B22" s="75">
        <v>8</v>
      </c>
      <c r="C22" s="76"/>
      <c r="D22" s="77"/>
      <c r="E22" s="56"/>
      <c r="F22" s="26"/>
      <c r="G22" s="22"/>
      <c r="H22" s="78" t="e">
        <f t="shared" si="3"/>
        <v>#DIV/0!</v>
      </c>
      <c r="I22" s="7"/>
      <c r="J22" s="7"/>
      <c r="K22" s="69">
        <v>105200</v>
      </c>
      <c r="L22" s="10">
        <f t="shared" si="1"/>
        <v>0</v>
      </c>
      <c r="M22" s="70"/>
      <c r="N22" s="57">
        <f t="shared" si="2"/>
        <v>0</v>
      </c>
      <c r="O22" s="79">
        <f t="shared" si="0"/>
        <v>0</v>
      </c>
      <c r="P22" s="25"/>
      <c r="Q22" s="79">
        <f t="shared" si="4"/>
        <v>0</v>
      </c>
      <c r="R22" s="10">
        <f t="shared" si="5"/>
        <v>0</v>
      </c>
      <c r="S22" s="74" t="s">
        <v>22</v>
      </c>
    </row>
    <row r="23" spans="2:19">
      <c r="B23" s="75">
        <v>9</v>
      </c>
      <c r="C23" s="76"/>
      <c r="D23" s="77"/>
      <c r="E23" s="56"/>
      <c r="F23" s="26"/>
      <c r="G23" s="22"/>
      <c r="H23" s="78" t="e">
        <f t="shared" si="3"/>
        <v>#DIV/0!</v>
      </c>
      <c r="I23" s="7"/>
      <c r="J23" s="7"/>
      <c r="K23" s="69">
        <v>105200</v>
      </c>
      <c r="L23" s="10">
        <f t="shared" si="1"/>
        <v>0</v>
      </c>
      <c r="M23" s="70"/>
      <c r="N23" s="57">
        <f t="shared" si="2"/>
        <v>0</v>
      </c>
      <c r="O23" s="79">
        <f t="shared" si="0"/>
        <v>0</v>
      </c>
      <c r="P23" s="25"/>
      <c r="Q23" s="79">
        <f t="shared" si="4"/>
        <v>0</v>
      </c>
      <c r="R23" s="10">
        <f t="shared" si="5"/>
        <v>0</v>
      </c>
      <c r="S23" s="74" t="s">
        <v>22</v>
      </c>
    </row>
    <row r="24" spans="2:19">
      <c r="B24" s="75">
        <v>10</v>
      </c>
      <c r="C24" s="76"/>
      <c r="D24" s="77"/>
      <c r="E24" s="56"/>
      <c r="F24" s="26"/>
      <c r="G24" s="22"/>
      <c r="H24" s="78" t="e">
        <f t="shared" si="3"/>
        <v>#DIV/0!</v>
      </c>
      <c r="I24" s="7"/>
      <c r="J24" s="7"/>
      <c r="K24" s="69">
        <v>105200</v>
      </c>
      <c r="L24" s="10">
        <f t="shared" si="1"/>
        <v>0</v>
      </c>
      <c r="M24" s="70"/>
      <c r="N24" s="57">
        <f t="shared" si="2"/>
        <v>0</v>
      </c>
      <c r="O24" s="79">
        <f t="shared" si="0"/>
        <v>0</v>
      </c>
      <c r="P24" s="25"/>
      <c r="Q24" s="79">
        <f t="shared" si="4"/>
        <v>0</v>
      </c>
      <c r="R24" s="10">
        <f t="shared" si="5"/>
        <v>0</v>
      </c>
      <c r="S24" s="74" t="s">
        <v>22</v>
      </c>
    </row>
    <row r="25" spans="2:19">
      <c r="B25" s="75">
        <v>11</v>
      </c>
      <c r="C25" s="76"/>
      <c r="D25" s="77"/>
      <c r="E25" s="56"/>
      <c r="F25" s="26"/>
      <c r="G25" s="22"/>
      <c r="H25" s="78" t="e">
        <f t="shared" si="3"/>
        <v>#DIV/0!</v>
      </c>
      <c r="I25" s="7"/>
      <c r="J25" s="7"/>
      <c r="K25" s="69">
        <v>105200</v>
      </c>
      <c r="L25" s="10">
        <f t="shared" si="1"/>
        <v>0</v>
      </c>
      <c r="M25" s="70"/>
      <c r="N25" s="57">
        <f t="shared" si="2"/>
        <v>0</v>
      </c>
      <c r="O25" s="79">
        <f t="shared" si="0"/>
        <v>0</v>
      </c>
      <c r="P25" s="25"/>
      <c r="Q25" s="79">
        <f t="shared" si="4"/>
        <v>0</v>
      </c>
      <c r="R25" s="10">
        <f t="shared" si="5"/>
        <v>0</v>
      </c>
      <c r="S25" s="74" t="s">
        <v>22</v>
      </c>
    </row>
    <row r="26" spans="2:19">
      <c r="B26" s="75">
        <v>12</v>
      </c>
      <c r="C26" s="76"/>
      <c r="D26" s="77"/>
      <c r="E26" s="56"/>
      <c r="F26" s="26"/>
      <c r="G26" s="22"/>
      <c r="H26" s="78" t="e">
        <f t="shared" si="3"/>
        <v>#DIV/0!</v>
      </c>
      <c r="I26" s="7"/>
      <c r="J26" s="7"/>
      <c r="K26" s="69">
        <v>105200</v>
      </c>
      <c r="L26" s="10">
        <f t="shared" si="1"/>
        <v>0</v>
      </c>
      <c r="M26" s="70"/>
      <c r="N26" s="57">
        <f t="shared" si="2"/>
        <v>0</v>
      </c>
      <c r="O26" s="79">
        <f t="shared" si="0"/>
        <v>0</v>
      </c>
      <c r="P26" s="25"/>
      <c r="Q26" s="79">
        <f t="shared" si="4"/>
        <v>0</v>
      </c>
      <c r="R26" s="10">
        <f t="shared" si="5"/>
        <v>0</v>
      </c>
      <c r="S26" s="74" t="s">
        <v>22</v>
      </c>
    </row>
    <row r="27" spans="2:19">
      <c r="B27" s="75">
        <v>13</v>
      </c>
      <c r="C27" s="76"/>
      <c r="D27" s="77"/>
      <c r="E27" s="56"/>
      <c r="F27" s="26"/>
      <c r="G27" s="22"/>
      <c r="H27" s="78" t="e">
        <f t="shared" si="3"/>
        <v>#DIV/0!</v>
      </c>
      <c r="I27" s="7"/>
      <c r="J27" s="7"/>
      <c r="K27" s="69">
        <v>105200</v>
      </c>
      <c r="L27" s="10">
        <f t="shared" si="1"/>
        <v>0</v>
      </c>
      <c r="M27" s="70"/>
      <c r="N27" s="57">
        <f t="shared" si="2"/>
        <v>0</v>
      </c>
      <c r="O27" s="79">
        <f t="shared" si="0"/>
        <v>0</v>
      </c>
      <c r="P27" s="25"/>
      <c r="Q27" s="79">
        <f t="shared" si="4"/>
        <v>0</v>
      </c>
      <c r="R27" s="10">
        <f t="shared" si="5"/>
        <v>0</v>
      </c>
      <c r="S27" s="74" t="s">
        <v>22</v>
      </c>
    </row>
    <row r="28" spans="2:19">
      <c r="B28" s="75">
        <v>14</v>
      </c>
      <c r="C28" s="76"/>
      <c r="D28" s="77"/>
      <c r="E28" s="56"/>
      <c r="F28" s="26"/>
      <c r="G28" s="22"/>
      <c r="H28" s="78" t="e">
        <f t="shared" si="3"/>
        <v>#DIV/0!</v>
      </c>
      <c r="I28" s="7"/>
      <c r="J28" s="7"/>
      <c r="K28" s="69">
        <v>105200</v>
      </c>
      <c r="L28" s="10">
        <f t="shared" si="1"/>
        <v>0</v>
      </c>
      <c r="M28" s="70"/>
      <c r="N28" s="57">
        <f t="shared" si="2"/>
        <v>0</v>
      </c>
      <c r="O28" s="79">
        <f t="shared" si="0"/>
        <v>0</v>
      </c>
      <c r="P28" s="25"/>
      <c r="Q28" s="79">
        <f t="shared" si="4"/>
        <v>0</v>
      </c>
      <c r="R28" s="10">
        <f t="shared" si="5"/>
        <v>0</v>
      </c>
      <c r="S28" s="74" t="s">
        <v>22</v>
      </c>
    </row>
    <row r="29" spans="2:19">
      <c r="B29" s="75">
        <v>15</v>
      </c>
      <c r="C29" s="76"/>
      <c r="D29" s="77"/>
      <c r="E29" s="56"/>
      <c r="F29" s="26"/>
      <c r="G29" s="22"/>
      <c r="H29" s="78" t="e">
        <f t="shared" si="3"/>
        <v>#DIV/0!</v>
      </c>
      <c r="I29" s="7"/>
      <c r="J29" s="7"/>
      <c r="K29" s="69">
        <v>105200</v>
      </c>
      <c r="L29" s="10">
        <f t="shared" si="1"/>
        <v>0</v>
      </c>
      <c r="M29" s="70"/>
      <c r="N29" s="57">
        <f t="shared" si="2"/>
        <v>0</v>
      </c>
      <c r="O29" s="79">
        <f t="shared" si="0"/>
        <v>0</v>
      </c>
      <c r="P29" s="25"/>
      <c r="Q29" s="79">
        <f t="shared" si="4"/>
        <v>0</v>
      </c>
      <c r="R29" s="10">
        <f t="shared" si="5"/>
        <v>0</v>
      </c>
      <c r="S29" s="74" t="s">
        <v>22</v>
      </c>
    </row>
    <row r="30" spans="2:19">
      <c r="B30" s="75">
        <v>16</v>
      </c>
      <c r="C30" s="76"/>
      <c r="D30" s="77"/>
      <c r="E30" s="56"/>
      <c r="F30" s="26"/>
      <c r="G30" s="22"/>
      <c r="H30" s="78" t="e">
        <f t="shared" si="3"/>
        <v>#DIV/0!</v>
      </c>
      <c r="I30" s="7"/>
      <c r="J30" s="7"/>
      <c r="K30" s="69">
        <v>105200</v>
      </c>
      <c r="L30" s="10">
        <f t="shared" si="1"/>
        <v>0</v>
      </c>
      <c r="M30" s="70"/>
      <c r="N30" s="57">
        <f t="shared" si="2"/>
        <v>0</v>
      </c>
      <c r="O30" s="79">
        <f t="shared" si="0"/>
        <v>0</v>
      </c>
      <c r="P30" s="25"/>
      <c r="Q30" s="79">
        <f t="shared" si="4"/>
        <v>0</v>
      </c>
      <c r="R30" s="10">
        <f t="shared" si="5"/>
        <v>0</v>
      </c>
      <c r="S30" s="74" t="s">
        <v>22</v>
      </c>
    </row>
    <row r="31" spans="2:19">
      <c r="B31" s="75">
        <v>17</v>
      </c>
      <c r="C31" s="76"/>
      <c r="D31" s="77"/>
      <c r="E31" s="56"/>
      <c r="F31" s="26"/>
      <c r="G31" s="22"/>
      <c r="H31" s="78" t="e">
        <f t="shared" si="3"/>
        <v>#DIV/0!</v>
      </c>
      <c r="I31" s="7"/>
      <c r="J31" s="7"/>
      <c r="K31" s="69">
        <v>105200</v>
      </c>
      <c r="L31" s="10">
        <f t="shared" si="1"/>
        <v>0</v>
      </c>
      <c r="M31" s="70"/>
      <c r="N31" s="57">
        <f t="shared" si="2"/>
        <v>0</v>
      </c>
      <c r="O31" s="79">
        <f t="shared" si="0"/>
        <v>0</v>
      </c>
      <c r="P31" s="25"/>
      <c r="Q31" s="79">
        <f t="shared" si="4"/>
        <v>0</v>
      </c>
      <c r="R31" s="10">
        <f t="shared" si="5"/>
        <v>0</v>
      </c>
      <c r="S31" s="74" t="s">
        <v>22</v>
      </c>
    </row>
    <row r="32" spans="2:19">
      <c r="B32" s="75">
        <v>18</v>
      </c>
      <c r="C32" s="76"/>
      <c r="D32" s="77"/>
      <c r="E32" s="56"/>
      <c r="F32" s="26"/>
      <c r="G32" s="22"/>
      <c r="H32" s="78" t="e">
        <f t="shared" si="3"/>
        <v>#DIV/0!</v>
      </c>
      <c r="I32" s="7"/>
      <c r="J32" s="7"/>
      <c r="K32" s="69">
        <v>105200</v>
      </c>
      <c r="L32" s="10">
        <f t="shared" si="1"/>
        <v>0</v>
      </c>
      <c r="M32" s="70"/>
      <c r="N32" s="57">
        <f t="shared" si="2"/>
        <v>0</v>
      </c>
      <c r="O32" s="79">
        <f t="shared" si="0"/>
        <v>0</v>
      </c>
      <c r="P32" s="25"/>
      <c r="Q32" s="79">
        <f t="shared" si="4"/>
        <v>0</v>
      </c>
      <c r="R32" s="10">
        <f t="shared" si="5"/>
        <v>0</v>
      </c>
      <c r="S32" s="74" t="s">
        <v>22</v>
      </c>
    </row>
    <row r="33" spans="2:20">
      <c r="B33" s="75">
        <v>19</v>
      </c>
      <c r="C33" s="76"/>
      <c r="D33" s="77"/>
      <c r="E33" s="56"/>
      <c r="F33" s="26"/>
      <c r="G33" s="22"/>
      <c r="H33" s="78" t="e">
        <f t="shared" si="3"/>
        <v>#DIV/0!</v>
      </c>
      <c r="I33" s="7"/>
      <c r="J33" s="7"/>
      <c r="K33" s="69">
        <v>105200</v>
      </c>
      <c r="L33" s="10">
        <f t="shared" si="1"/>
        <v>0</v>
      </c>
      <c r="M33" s="70"/>
      <c r="N33" s="57">
        <f t="shared" si="2"/>
        <v>0</v>
      </c>
      <c r="O33" s="79">
        <f t="shared" si="0"/>
        <v>0</v>
      </c>
      <c r="P33" s="25"/>
      <c r="Q33" s="79">
        <f t="shared" si="4"/>
        <v>0</v>
      </c>
      <c r="R33" s="10">
        <f t="shared" si="5"/>
        <v>0</v>
      </c>
      <c r="S33" s="74" t="s">
        <v>22</v>
      </c>
    </row>
    <row r="34" spans="2:20" ht="19.5" thickBot="1">
      <c r="B34" s="80">
        <v>20</v>
      </c>
      <c r="C34" s="81"/>
      <c r="D34" s="77"/>
      <c r="E34" s="56"/>
      <c r="F34" s="27"/>
      <c r="G34" s="28"/>
      <c r="H34" s="82" t="e">
        <f t="shared" si="3"/>
        <v>#DIV/0!</v>
      </c>
      <c r="I34" s="29"/>
      <c r="J34" s="7"/>
      <c r="K34" s="83">
        <v>105200</v>
      </c>
      <c r="L34" s="10">
        <f t="shared" si="1"/>
        <v>0</v>
      </c>
      <c r="M34" s="84"/>
      <c r="N34" s="57">
        <f t="shared" si="2"/>
        <v>0</v>
      </c>
      <c r="O34" s="85">
        <f t="shared" si="0"/>
        <v>0</v>
      </c>
      <c r="P34" s="30"/>
      <c r="Q34" s="86">
        <f>MIN(O34*1/2,P34)</f>
        <v>0</v>
      </c>
      <c r="R34" s="10">
        <f>ROUNDDOWN(Q34,-3)</f>
        <v>0</v>
      </c>
      <c r="S34" s="87" t="s">
        <v>22</v>
      </c>
    </row>
    <row r="35" spans="2:20" ht="19.5" thickTop="1">
      <c r="B35" s="88" t="s">
        <v>23</v>
      </c>
      <c r="C35" s="89"/>
      <c r="D35" s="90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91"/>
      <c r="P35" s="89"/>
      <c r="Q35" s="89"/>
      <c r="R35" s="89"/>
      <c r="S35" s="92"/>
    </row>
    <row r="36" spans="2:20" ht="19.5" thickBot="1">
      <c r="R36"/>
      <c r="S36"/>
    </row>
    <row r="37" spans="2:20" ht="20.25" thickTop="1" thickBot="1">
      <c r="D37" s="93" t="s">
        <v>24</v>
      </c>
      <c r="E37" s="94" t="s">
        <v>42</v>
      </c>
      <c r="F37" s="34"/>
      <c r="I37" s="95" t="s">
        <v>45</v>
      </c>
      <c r="R37"/>
      <c r="S37"/>
    </row>
    <row r="38" spans="2:20" ht="18.75" customHeight="1" thickTop="1" thickBot="1">
      <c r="D38" s="96" t="s">
        <v>20</v>
      </c>
      <c r="E38" s="94" t="s">
        <v>44</v>
      </c>
      <c r="F38" s="34"/>
      <c r="I38" s="97">
        <v>2</v>
      </c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9"/>
    </row>
    <row r="39" spans="2:20" ht="18.75" customHeight="1" thickTop="1">
      <c r="E39" s="100"/>
      <c r="F39" s="34"/>
      <c r="I39" s="101">
        <v>3</v>
      </c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3"/>
    </row>
    <row r="40" spans="2:20" ht="18.75" customHeight="1">
      <c r="E40" s="34"/>
      <c r="F40" s="34"/>
      <c r="I40" s="104">
        <v>4</v>
      </c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3"/>
    </row>
    <row r="41" spans="2:20" ht="18.75" customHeight="1">
      <c r="I41" s="104">
        <v>5</v>
      </c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3"/>
    </row>
    <row r="42" spans="2:20" ht="18.75" customHeight="1">
      <c r="I42" s="104">
        <v>6</v>
      </c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3"/>
    </row>
    <row r="43" spans="2:20" ht="18.75" customHeight="1">
      <c r="I43" s="104">
        <v>7</v>
      </c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3"/>
    </row>
    <row r="44" spans="2:20" ht="18.75" customHeight="1">
      <c r="I44" s="104">
        <v>8</v>
      </c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3"/>
    </row>
    <row r="45" spans="2:20" ht="18.75" customHeight="1">
      <c r="I45" s="104">
        <v>9</v>
      </c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3"/>
    </row>
    <row r="46" spans="2:20" ht="18.75" customHeight="1">
      <c r="I46" s="105">
        <v>10</v>
      </c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3"/>
    </row>
    <row r="47" spans="2:20" ht="18.75" customHeight="1">
      <c r="I47" s="106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3"/>
    </row>
    <row r="48" spans="2:20" ht="18.75" customHeight="1"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3"/>
    </row>
    <row r="49" spans="9:20" ht="18.75" customHeight="1"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3"/>
    </row>
    <row r="50" spans="9:20" ht="18.75" customHeight="1" thickBot="1"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8"/>
    </row>
    <row r="51" spans="9:20" ht="19.5" thickTop="1"/>
  </sheetData>
  <mergeCells count="6">
    <mergeCell ref="B5:C5"/>
    <mergeCell ref="B6:C6"/>
    <mergeCell ref="B7:C7"/>
    <mergeCell ref="B9:C9"/>
    <mergeCell ref="B3:T4"/>
    <mergeCell ref="I9:K9"/>
  </mergeCells>
  <phoneticPr fontId="2"/>
  <dataValidations count="4">
    <dataValidation type="list" allowBlank="1" showInputMessage="1" showErrorMessage="1" sqref="D13:D34" xr:uid="{0DF48473-77AD-4CEC-B187-887ED308D984}">
      <formula1>$D$37:$D$38</formula1>
    </dataValidation>
    <dataValidation imeMode="off" allowBlank="1" showInputMessage="1" showErrorMessage="1" sqref="O14:P14 D37 O15:O34 Q15:Q34" xr:uid="{9CC8E6A9-CD01-4D32-A940-229420F79D8E}"/>
    <dataValidation type="list" allowBlank="1" showInputMessage="1" showErrorMessage="1" sqref="E13:E34" xr:uid="{3FF66B94-85FC-4F9A-B59E-D63973229C92}">
      <formula1>$E$37:$E$38</formula1>
    </dataValidation>
    <dataValidation type="list" allowBlank="1" showInputMessage="1" showErrorMessage="1" sqref="I13:I34" xr:uid="{05AA8020-11B4-41B0-BD82-03DD70630C0A}">
      <formula1>$I$38:$I$46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徳冨　聖奈</dc:creator>
  <cp:lastModifiedBy>徳冨　聖奈</cp:lastModifiedBy>
  <dcterms:created xsi:type="dcterms:W3CDTF">2026-02-05T08:54:45Z</dcterms:created>
  <dcterms:modified xsi:type="dcterms:W3CDTF">2026-02-10T08:26:25Z</dcterms:modified>
</cp:coreProperties>
</file>