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3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04 カーボンニュートラル推進担当\04再生可能エネルギー\4-02 事業者向け自家消費型太陽光発電設備導入支援事業\R8\01_要綱要領、チラシ、手引き\03_様式\"/>
    </mc:Choice>
  </mc:AlternateContent>
  <xr:revisionPtr revIDLastSave="0" documentId="13_ncr:1_{BDD7B65A-99F4-4FC5-A082-6845063AEEE2}" xr6:coauthVersionLast="47" xr6:coauthVersionMax="47" xr10:uidLastSave="{00000000-0000-0000-0000-000000000000}"/>
  <bookViews>
    <workbookView xWindow="-110" yWindow="-110" windowWidth="19420" windowHeight="11500" xr2:uid="{A995C8EA-352D-4BD6-9AE5-543F1BB36FB9}"/>
  </bookViews>
  <sheets>
    <sheet name="入力用1(サステナビリティ・リンク・ローン又はSBT認定版)" sheetId="36" r:id="rId1"/>
    <sheet name="入力用2(実施計画)" sheetId="24" r:id="rId2"/>
    <sheet name="記載例 実施計画" sheetId="25" r:id="rId3"/>
    <sheet name="記載例 設置なし" sheetId="32" r:id="rId4"/>
    <sheet name="記載例 SII登録製品" sheetId="33" r:id="rId5"/>
  </sheets>
  <definedNames>
    <definedName name="_xlnm.Print_Area" localSheetId="4">'記載例 SII登録製品'!$A$1:$AD$49</definedName>
    <definedName name="_xlnm.Print_Area" localSheetId="3">'記載例 設置なし'!$A$1:$AD$49</definedName>
    <definedName name="_xlnm.Print_Area" localSheetId="0">'入力用1(サステナビリティ・リンク・ローン又はSBT認定版)'!$A$1:$AD$49</definedName>
  </definedNames>
  <calcPr calcId="191028" iterate="1" iterateCount="1" iterateDelta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5" i="36" l="1"/>
  <c r="M45" i="36"/>
  <c r="M44" i="36"/>
  <c r="U36" i="36"/>
  <c r="U39" i="36" s="1"/>
  <c r="AD35" i="36"/>
  <c r="C35" i="36"/>
  <c r="Z34" i="36"/>
  <c r="V34" i="36"/>
  <c r="AA33" i="36"/>
  <c r="W33" i="36"/>
  <c r="S33" i="36"/>
  <c r="C33" i="36"/>
  <c r="U29" i="36"/>
  <c r="U30" i="36" s="1"/>
  <c r="T45" i="33"/>
  <c r="M45" i="33"/>
  <c r="M44" i="33"/>
  <c r="S43" i="33"/>
  <c r="U41" i="33"/>
  <c r="U41" i="33" a="1"/>
  <c r="U39" i="33"/>
  <c r="U36" i="33"/>
  <c r="AD35" i="33"/>
  <c r="C35" i="33"/>
  <c r="Z34" i="33"/>
  <c r="V34" i="33"/>
  <c r="AA33" i="33"/>
  <c r="W33" i="33"/>
  <c r="S33" i="33"/>
  <c r="C33" i="33"/>
  <c r="U30" i="33"/>
  <c r="U29" i="33"/>
  <c r="T45" i="32"/>
  <c r="M45" i="32"/>
  <c r="S43" i="32"/>
  <c r="U41" i="32"/>
  <c r="U41" i="32" a="1"/>
  <c r="U39" i="32"/>
  <c r="U36" i="32"/>
  <c r="AD35" i="32"/>
  <c r="C35" i="32"/>
  <c r="Z34" i="32"/>
  <c r="V34" i="32"/>
  <c r="S34" i="32"/>
  <c r="AA33" i="32"/>
  <c r="W33" i="32"/>
  <c r="S33" i="32"/>
  <c r="C33" i="32"/>
  <c r="U30" i="32"/>
  <c r="U29" i="32"/>
  <c r="U19" i="25"/>
  <c r="M19" i="25"/>
  <c r="E19" i="25"/>
  <c r="U19" i="24"/>
  <c r="M19" i="24"/>
  <c r="E19" i="24"/>
  <c r="B18" i="24"/>
  <c r="B17" i="24"/>
  <c r="B16" i="24"/>
  <c r="B15" i="24"/>
  <c r="B14" i="24"/>
  <c r="B13" i="24"/>
  <c r="B12" i="24"/>
  <c r="B11" i="24"/>
  <c r="B10" i="24"/>
  <c r="B9" i="24"/>
  <c r="B8" i="24"/>
  <c r="B7" i="24"/>
  <c r="U41" i="36" l="1" a="1"/>
  <c r="U41" i="36" s="1"/>
  <c r="S43" i="3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<sst xmlns="http://schemas.openxmlformats.org/spreadsheetml/2006/main" count="415" uniqueCount="85">
  <si>
    <t>事業計画書</t>
    <rPh sb="0" eb="5">
      <t>ジギョウケイカクショ</t>
    </rPh>
    <phoneticPr fontId="2"/>
  </si>
  <si>
    <t>１　申請者の情報</t>
    <rPh sb="2" eb="5">
      <t>シンセイシャ</t>
    </rPh>
    <rPh sb="6" eb="8">
      <t>ジョウホウ</t>
    </rPh>
    <phoneticPr fontId="2"/>
  </si>
  <si>
    <t>（１）申請者の情報</t>
    <rPh sb="3" eb="6">
      <t>シンセイシャ</t>
    </rPh>
    <rPh sb="7" eb="9">
      <t>ジョウホウ</t>
    </rPh>
    <phoneticPr fontId="2"/>
  </si>
  <si>
    <t>資本金の額又は
出資の総額</t>
    <phoneticPr fontId="2"/>
  </si>
  <si>
    <t>資本金</t>
    <rPh sb="0" eb="3">
      <t>シホンキン</t>
    </rPh>
    <phoneticPr fontId="2"/>
  </si>
  <si>
    <t>円</t>
    <rPh sb="0" eb="1">
      <t>エン</t>
    </rPh>
    <phoneticPr fontId="2"/>
  </si>
  <si>
    <t>従業員数</t>
    <phoneticPr fontId="2"/>
  </si>
  <si>
    <t>人</t>
    <rPh sb="0" eb="1">
      <t>ニン</t>
    </rPh>
    <phoneticPr fontId="2"/>
  </si>
  <si>
    <t>業種</t>
    <rPh sb="0" eb="2">
      <t>ギョウシュ</t>
    </rPh>
    <phoneticPr fontId="2"/>
  </si>
  <si>
    <t>担当者名</t>
    <rPh sb="0" eb="3">
      <t>タントウシャ</t>
    </rPh>
    <rPh sb="3" eb="4">
      <t>メイ</t>
    </rPh>
    <phoneticPr fontId="2"/>
  </si>
  <si>
    <t>連絡先</t>
    <rPh sb="0" eb="3">
      <t>レンラクサキ</t>
    </rPh>
    <phoneticPr fontId="2"/>
  </si>
  <si>
    <t>（２）需要家の情報（リースモデル又はオンサイトＰＰＡモデルの場合のみ記入）</t>
    <rPh sb="3" eb="5">
      <t>ジュヨウ</t>
    </rPh>
    <rPh sb="5" eb="6">
      <t>イエ</t>
    </rPh>
    <rPh sb="7" eb="9">
      <t>ジョウホウ</t>
    </rPh>
    <rPh sb="16" eb="17">
      <t>マタ</t>
    </rPh>
    <rPh sb="30" eb="32">
      <t>バアイ</t>
    </rPh>
    <rPh sb="34" eb="36">
      <t>キニュウ</t>
    </rPh>
    <phoneticPr fontId="2"/>
  </si>
  <si>
    <t>需要家の名称及び所在地</t>
    <phoneticPr fontId="2"/>
  </si>
  <si>
    <t>名称</t>
    <rPh sb="0" eb="2">
      <t>メイショウ</t>
    </rPh>
    <phoneticPr fontId="2"/>
  </si>
  <si>
    <t>所在地</t>
    <rPh sb="0" eb="3">
      <t>ショザイチ</t>
    </rPh>
    <phoneticPr fontId="2"/>
  </si>
  <si>
    <t>２　事業概要</t>
    <phoneticPr fontId="2"/>
  </si>
  <si>
    <t>設備の設置場所</t>
    <phoneticPr fontId="2"/>
  </si>
  <si>
    <t>設備の導入方法</t>
    <rPh sb="0" eb="2">
      <t>セツビ</t>
    </rPh>
    <rPh sb="3" eb="5">
      <t>ドウニュウ</t>
    </rPh>
    <rPh sb="5" eb="7">
      <t>ホウホウ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</si>
  <si>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</si>
  <si>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</si>
  <si>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</si>
  <si>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太陽光発電設備</t>
    <rPh sb="0" eb="3">
      <t>タイヨウコウ</t>
    </rPh>
    <rPh sb="3" eb="5">
      <t>ハツデン</t>
    </rPh>
    <rPh sb="5" eb="7">
      <t>セツビ</t>
    </rPh>
    <phoneticPr fontId="2"/>
  </si>
  <si>
    <t>太陽光パネル</t>
    <rPh sb="0" eb="3">
      <t>タイヨウコウ</t>
    </rPh>
    <phoneticPr fontId="2"/>
  </si>
  <si>
    <t>合　計　出　力</t>
    <rPh sb="0" eb="1">
      <t>ゴウ</t>
    </rPh>
    <rPh sb="2" eb="3">
      <t>ケイ</t>
    </rPh>
    <rPh sb="4" eb="5">
      <t>デ</t>
    </rPh>
    <rPh sb="6" eb="7">
      <t>チカラ</t>
    </rPh>
    <phoneticPr fontId="2"/>
  </si>
  <si>
    <t>kW</t>
    <phoneticPr fontId="2"/>
  </si>
  <si>
    <t>パワーコンディショナー</t>
    <phoneticPr fontId="2"/>
  </si>
  <si>
    <t>採　用　出　力</t>
    <rPh sb="0" eb="1">
      <t>サイ</t>
    </rPh>
    <rPh sb="2" eb="3">
      <t>ヨウ</t>
    </rPh>
    <rPh sb="4" eb="5">
      <t>デ</t>
    </rPh>
    <rPh sb="6" eb="7">
      <t>チカラ</t>
    </rPh>
    <phoneticPr fontId="2"/>
  </si>
  <si>
    <t>(A)</t>
    <phoneticPr fontId="2"/>
  </si>
  <si>
    <t>補 助 金 の 額【(A)×50,000円】</t>
    <rPh sb="0" eb="1">
      <t>ホ</t>
    </rPh>
    <rPh sb="2" eb="3">
      <t>スケ</t>
    </rPh>
    <rPh sb="4" eb="5">
      <t>カネ</t>
    </rPh>
    <rPh sb="8" eb="9">
      <t>ガク</t>
    </rPh>
    <rPh sb="20" eb="21">
      <t>エン</t>
    </rPh>
    <phoneticPr fontId="2"/>
  </si>
  <si>
    <t>(B)</t>
    <phoneticPr fontId="2"/>
  </si>
  <si>
    <t>※補助上限は5,000,000円</t>
    <rPh sb="1" eb="3">
      <t>ホジョ</t>
    </rPh>
    <rPh sb="3" eb="5">
      <t>ジョウゲン</t>
    </rPh>
    <rPh sb="15" eb="16">
      <t>エン</t>
    </rPh>
    <phoneticPr fontId="2"/>
  </si>
  <si>
    <t>定置用蓄電地</t>
    <rPh sb="0" eb="3">
      <t>テイチヨウ</t>
    </rPh>
    <rPh sb="3" eb="6">
      <t>チクデンチ</t>
    </rPh>
    <phoneticPr fontId="2"/>
  </si>
  <si>
    <t>kWh</t>
    <phoneticPr fontId="2"/>
  </si>
  <si>
    <t>(C)</t>
    <phoneticPr fontId="2"/>
  </si>
  <si>
    <t>補助対象経費（税抜き）</t>
    <rPh sb="0" eb="2">
      <t>ホジョ</t>
    </rPh>
    <rPh sb="2" eb="4">
      <t>タイショウ</t>
    </rPh>
    <rPh sb="4" eb="6">
      <t>ケイヒ</t>
    </rPh>
    <rPh sb="7" eb="9">
      <t>ゼイヌ</t>
    </rPh>
    <phoneticPr fontId="2"/>
  </si>
  <si>
    <t>設備費</t>
    <rPh sb="0" eb="3">
      <t>セツビヒ</t>
    </rPh>
    <phoneticPr fontId="2"/>
  </si>
  <si>
    <t>(D)</t>
    <phoneticPr fontId="2"/>
  </si>
  <si>
    <t>工事費</t>
    <rPh sb="0" eb="3">
      <t>コウジヒ</t>
    </rPh>
    <phoneticPr fontId="2"/>
  </si>
  <si>
    <t>(E)</t>
    <phoneticPr fontId="2"/>
  </si>
  <si>
    <t>価格/kWh</t>
    <rPh sb="0" eb="2">
      <t>カカク</t>
    </rPh>
    <phoneticPr fontId="2"/>
  </si>
  <si>
    <t>｛ (D)＋(E) ｝÷ (C)</t>
    <phoneticPr fontId="2"/>
  </si>
  <si>
    <t>(F)</t>
    <phoneticPr fontId="2"/>
  </si>
  <si>
    <t>(G)</t>
    <phoneticPr fontId="2"/>
  </si>
  <si>
    <t>　蓄電容量が100kWhを超える場合は
　【(F)×1/3×100】</t>
    <rPh sb="1" eb="3">
      <t>チクデン</t>
    </rPh>
    <rPh sb="3" eb="5">
      <t>ヨウリョウ</t>
    </rPh>
    <rPh sb="13" eb="14">
      <t>コ</t>
    </rPh>
    <rPh sb="16" eb="18">
      <t>バアイ</t>
    </rPh>
    <phoneticPr fontId="2"/>
  </si>
  <si>
    <t>補助金交付申請額【　（Ｂ）＋（Ｇ）　】</t>
    <rPh sb="0" eb="3">
      <t>ホジョキン</t>
    </rPh>
    <rPh sb="3" eb="5">
      <t>コウフ</t>
    </rPh>
    <rPh sb="5" eb="8">
      <t>シンセイガク</t>
    </rPh>
    <phoneticPr fontId="2"/>
  </si>
  <si>
    <t>余剰電力売電の有無</t>
    <phoneticPr fontId="2"/>
  </si>
  <si>
    <t>①発電量見込</t>
    <rPh sb="1" eb="4">
      <t>ハツデンリョウ</t>
    </rPh>
    <rPh sb="4" eb="6">
      <t>ミコ</t>
    </rPh>
    <phoneticPr fontId="2"/>
  </si>
  <si>
    <t>②自家消費電力量見込</t>
    <rPh sb="1" eb="3">
      <t>ジカ</t>
    </rPh>
    <rPh sb="3" eb="5">
      <t>ショウヒ</t>
    </rPh>
    <rPh sb="5" eb="8">
      <t>デンリョクリョウ</t>
    </rPh>
    <rPh sb="8" eb="10">
      <t>ミコ</t>
    </rPh>
    <phoneticPr fontId="2"/>
  </si>
  <si>
    <t>③自家消費率（②/①×100）</t>
    <phoneticPr fontId="2"/>
  </si>
  <si>
    <t>－</t>
    <phoneticPr fontId="2"/>
  </si>
  <si>
    <t>月</t>
    <rPh sb="0" eb="1">
      <t>ツキ</t>
    </rPh>
    <phoneticPr fontId="2"/>
  </si>
  <si>
    <t>月</t>
  </si>
  <si>
    <t>合計</t>
    <rPh sb="0" eb="2">
      <t>ゴウケイ</t>
    </rPh>
    <phoneticPr fontId="2"/>
  </si>
  <si>
    <t>％</t>
    <phoneticPr fontId="2"/>
  </si>
  <si>
    <t>３ 実施計画</t>
    <phoneticPr fontId="2"/>
  </si>
  <si>
    <t>○○　○○</t>
    <phoneticPr fontId="2"/>
  </si>
  <si>
    <t>○○‐○○‐○○</t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</si>
  <si>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</si>
  <si>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</si>
  <si>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○○○○＠○○.jp</t>
    <phoneticPr fontId="2"/>
  </si>
  <si>
    <t>栃木県○○市○－○　（○○工場）</t>
    <phoneticPr fontId="2"/>
  </si>
  <si>
    <t>蓄　電　容　量</t>
    <rPh sb="0" eb="1">
      <t>チク</t>
    </rPh>
    <rPh sb="2" eb="3">
      <t>デン</t>
    </rPh>
    <rPh sb="4" eb="5">
      <t>カタチ</t>
    </rPh>
    <rPh sb="6" eb="7">
      <t>リョウ</t>
    </rPh>
    <phoneticPr fontId="2"/>
  </si>
  <si>
    <t>蓄電池の種類</t>
    <rPh sb="0" eb="3">
      <t>チクデンチ</t>
    </rPh>
    <rPh sb="4" eb="6">
      <t>シュルイ</t>
    </rPh>
    <phoneticPr fontId="2"/>
  </si>
  <si>
    <t>事業期間</t>
    <rPh sb="0" eb="2">
      <t>ジギョウ</t>
    </rPh>
    <rPh sb="2" eb="4">
      <t>キカン</t>
    </rPh>
    <phoneticPr fontId="2"/>
  </si>
  <si>
    <t>補 助 金 の 額【｛(D)+(E)｝×1/3】</t>
    <rPh sb="0" eb="1">
      <t>ホ</t>
    </rPh>
    <rPh sb="2" eb="3">
      <t>スケ</t>
    </rPh>
    <rPh sb="4" eb="5">
      <t>カネ</t>
    </rPh>
    <rPh sb="8" eb="9">
      <t>ガク</t>
    </rPh>
    <phoneticPr fontId="2"/>
  </si>
  <si>
    <t>月別発電量等</t>
    <rPh sb="0" eb="2">
      <t>ツキベツ</t>
    </rPh>
    <rPh sb="2" eb="5">
      <t>ハツデンリョウ</t>
    </rPh>
    <rPh sb="5" eb="6">
      <t>トウ</t>
    </rPh>
    <phoneticPr fontId="2"/>
  </si>
  <si>
    <t>D：建設業</t>
  </si>
  <si>
    <t>着手予定日</t>
    <rPh sb="0" eb="2">
      <t>チャクシュ</t>
    </rPh>
    <rPh sb="2" eb="4">
      <t>ヨテイ</t>
    </rPh>
    <rPh sb="4" eb="5">
      <t>ヒ</t>
    </rPh>
    <phoneticPr fontId="2"/>
  </si>
  <si>
    <t>完了予定日</t>
    <rPh sb="0" eb="2">
      <t>カンリョウ</t>
    </rPh>
    <rPh sb="2" eb="4">
      <t>ヨテイ</t>
    </rPh>
    <phoneticPr fontId="2"/>
  </si>
  <si>
    <t>○○○○</t>
    <phoneticPr fontId="2"/>
  </si>
  <si>
    <t>申請者の名称及び所在地</t>
    <rPh sb="0" eb="3">
      <t>シンセイシャ</t>
    </rPh>
    <phoneticPr fontId="2"/>
  </si>
  <si>
    <t>○○株式会社</t>
    <rPh sb="2" eb="6">
      <t>カブシキカイシャ</t>
    </rPh>
    <phoneticPr fontId="2"/>
  </si>
  <si>
    <t>栃木県○○市○－○</t>
    <phoneticPr fontId="2"/>
  </si>
  <si>
    <t>様式２</t>
    <phoneticPr fontId="2"/>
  </si>
  <si>
    <t>確認事項</t>
    <rPh sb="0" eb="2">
      <t>カクニン</t>
    </rPh>
    <rPh sb="2" eb="4">
      <t>ジコウ</t>
    </rPh>
    <phoneticPr fontId="2"/>
  </si>
  <si>
    <t>「サステナビリティ・リンク・ローン原則」及び「サステナビリティ・リンク・ ローンガイドライン」に則した融資契約です。</t>
    <rPh sb="20" eb="21">
      <t>オヨ</t>
    </rPh>
    <rPh sb="51" eb="53">
      <t>ユウシ</t>
    </rPh>
    <rPh sb="53" eb="55">
      <t>ケイヤク</t>
    </rPh>
    <phoneticPr fontId="2"/>
  </si>
  <si>
    <t>※サステナビリティ・リンク・ローンを利用する場合のみ記入</t>
    <rPh sb="18" eb="20">
      <t>リヨウ</t>
    </rPh>
    <rPh sb="22" eb="24">
      <t>バアイ</t>
    </rPh>
    <rPh sb="26" eb="28">
      <t>キニュウ</t>
    </rPh>
    <phoneticPr fontId="2"/>
  </si>
  <si>
    <t>契約期間</t>
    <phoneticPr fontId="2"/>
  </si>
  <si>
    <t>【サステナビリティ・リンク・ローン利用者又は中小企業向けＳＢＴ認定取得者用】</t>
    <phoneticPr fontId="2"/>
  </si>
  <si>
    <t>リースモデル又はオンサイトＰＰＡモデルの場合のみ記入</t>
    <phoneticPr fontId="2"/>
  </si>
  <si>
    <t>開始予定日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</si>
  <si>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</si>
  <si>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</si>
  <si>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</si>
  <si>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終了日</t>
    <rPh sb="0" eb="3">
      <t>シュウリョウビ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</si>
</sst>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color rgb="FF000000"/>
      <name val="Meiryo UI"/>
      <family val="3"/>
      <charset val="128"/>
    </font>
    <font>
      <sz val="10.5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8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0" xfId="0" applyFont="1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vertical="justify" wrapText="1"/>
    </xf>
    <xf numFmtId="0" fontId="3" fillId="0" borderId="10" xfId="0" applyFont="1" applyBorder="1" applyAlignment="1">
      <alignment vertical="center" wrapText="1"/>
    </xf>
    <xf numFmtId="0" fontId="3" fillId="0" borderId="17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38" fontId="3" fillId="0" borderId="0" xfId="1" applyFont="1">
      <alignment vertical="center"/>
    </xf>
    <xf numFmtId="176" fontId="4" fillId="0" borderId="10" xfId="1" applyNumberFormat="1" applyFont="1" applyFill="1" applyBorder="1" applyAlignment="1" applyProtection="1">
      <alignment vertical="center" shrinkToFit="1"/>
      <protection hidden="1"/>
    </xf>
    <xf numFmtId="176" fontId="4" fillId="0" borderId="10" xfId="1" applyNumberFormat="1" applyFont="1" applyFill="1" applyBorder="1" applyAlignment="1" applyProtection="1">
      <alignment horizontal="center" vertical="center" shrinkToFit="1"/>
      <protection hidden="1"/>
    </xf>
    <xf numFmtId="0" fontId="4" fillId="0" borderId="9" xfId="0" applyFont="1" applyBorder="1" applyProtection="1">
      <alignment vertical="center"/>
      <protection locked="0" hidden="1"/>
    </xf>
    <xf numFmtId="0" fontId="4" fillId="0" borderId="9" xfId="0" applyFont="1" applyBorder="1" applyProtection="1">
      <alignment vertical="center"/>
      <protection hidden="1"/>
    </xf>
    <xf numFmtId="0" fontId="4" fillId="0" borderId="10" xfId="0" applyFont="1" applyBorder="1" applyProtection="1">
      <alignment vertical="center"/>
      <protection hidden="1"/>
    </xf>
    <xf numFmtId="0" fontId="4" fillId="0" borderId="10" xfId="0" applyFont="1" applyBorder="1" applyAlignment="1" applyProtection="1">
      <alignment horizontal="center" vertical="center" shrinkToFit="1"/>
      <protection hidden="1"/>
    </xf>
    <xf numFmtId="0" fontId="3" fillId="0" borderId="0" xfId="0" applyFont="1" applyProtection="1">
      <alignment vertical="center"/>
      <protection locked="0"/>
    </xf>
    <xf numFmtId="0" fontId="3" fillId="0" borderId="8" xfId="0" applyFont="1" applyBorder="1">
      <alignment vertical="center"/>
    </xf>
    <xf numFmtId="0" fontId="3" fillId="2" borderId="10" xfId="0" applyFont="1" applyFill="1" applyBorder="1" applyAlignment="1" applyProtection="1">
      <alignment vertical="center" wrapText="1"/>
      <protection hidden="1"/>
    </xf>
    <xf numFmtId="0" fontId="3" fillId="2" borderId="10" xfId="0" applyFont="1" applyFill="1" applyBorder="1" applyProtection="1">
      <alignment vertical="center"/>
      <protection hidden="1"/>
    </xf>
    <xf numFmtId="0" fontId="3" fillId="2" borderId="17" xfId="0" applyFont="1" applyFill="1" applyBorder="1" applyProtection="1">
      <alignment vertical="center"/>
      <protection hidden="1"/>
    </xf>
    <xf numFmtId="0" fontId="3" fillId="0" borderId="0" xfId="0" applyFont="1" applyAlignment="1">
      <alignment horizontal="center" vertical="center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right" vertical="center"/>
    </xf>
    <xf numFmtId="0" fontId="3" fillId="0" borderId="8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1" xfId="0" applyFont="1" applyBorder="1" applyProtection="1">
      <alignment vertical="center"/>
      <protection locked="0" hidden="1"/>
    </xf>
    <xf numFmtId="0" fontId="4" fillId="0" borderId="1" xfId="0" applyFont="1" applyBorder="1" applyAlignment="1" applyProtection="1">
      <alignment vertical="center" shrinkToFit="1"/>
      <protection hidden="1"/>
    </xf>
    <xf numFmtId="0" fontId="4" fillId="0" borderId="1" xfId="0" applyFont="1" applyBorder="1" applyProtection="1">
      <alignment vertical="center"/>
      <protection hidden="1"/>
    </xf>
    <xf numFmtId="0" fontId="3" fillId="0" borderId="0" xfId="0" applyFont="1" applyAlignment="1">
      <alignment horizontal="center" vertical="center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0" borderId="9" xfId="0" applyFont="1" applyBorder="1" applyProtection="1">
      <alignment vertical="center"/>
      <protection locked="0"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Protection="1">
      <alignment vertical="center"/>
      <protection locked="0" hidden="1"/>
    </xf>
    <xf numFmtId="0" fontId="3" fillId="0" borderId="6" xfId="0" applyFont="1" applyBorder="1" applyAlignment="1" applyProtection="1">
      <alignment horizontal="left" vertical="center"/>
      <protection hidden="1"/>
    </xf>
    <xf numFmtId="0" fontId="4" fillId="2" borderId="1" xfId="0" applyFont="1" applyFill="1" applyBorder="1" applyAlignment="1" applyProtection="1">
      <alignment horizontal="distributed" vertical="center" wrapText="1"/>
      <protection hidden="1"/>
    </xf>
    <xf numFmtId="0" fontId="4" fillId="2" borderId="1" xfId="0" applyFont="1" applyFill="1" applyBorder="1" applyAlignment="1" applyProtection="1">
      <alignment horizontal="distributed" vertical="center"/>
      <protection hidden="1"/>
    </xf>
    <xf numFmtId="0" fontId="4" fillId="0" borderId="1" xfId="0" applyFont="1" applyBorder="1" applyAlignment="1" applyProtection="1">
      <alignment horizontal="center" vertical="center"/>
      <protection locked="0"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38" fontId="4" fillId="2" borderId="1" xfId="0" applyNumberFormat="1" applyFont="1" applyFill="1" applyBorder="1" applyAlignment="1" applyProtection="1">
      <alignment horizontal="right" vertical="center"/>
      <protection hidden="1"/>
    </xf>
    <xf numFmtId="0" fontId="4" fillId="2" borderId="1" xfId="0" applyFont="1" applyFill="1" applyBorder="1" applyAlignment="1" applyProtection="1">
      <alignment horizontal="right" vertical="center"/>
      <protection hidden="1"/>
    </xf>
    <xf numFmtId="0" fontId="4" fillId="2" borderId="8" xfId="0" applyFont="1" applyFill="1" applyBorder="1" applyAlignment="1" applyProtection="1">
      <alignment horizontal="right" vertical="center"/>
      <protection hidden="1"/>
    </xf>
    <xf numFmtId="0" fontId="4" fillId="0" borderId="1" xfId="0" applyFont="1" applyBorder="1" applyProtection="1">
      <alignment vertical="center"/>
      <protection locked="0" hidden="1"/>
    </xf>
    <xf numFmtId="0" fontId="4" fillId="0" borderId="9" xfId="0" applyFont="1" applyBorder="1" applyProtection="1">
      <alignment vertical="center"/>
      <protection locked="0" hidden="1"/>
    </xf>
    <xf numFmtId="0" fontId="4" fillId="0" borderId="10" xfId="0" applyFont="1" applyBorder="1" applyProtection="1">
      <alignment vertical="center"/>
      <protection locked="0" hidden="1"/>
    </xf>
    <xf numFmtId="0" fontId="4" fillId="2" borderId="8" xfId="0" applyFont="1" applyFill="1" applyBorder="1" applyAlignment="1" applyProtection="1">
      <alignment horizontal="center" vertical="center"/>
      <protection hidden="1"/>
    </xf>
    <xf numFmtId="38" fontId="4" fillId="2" borderId="3" xfId="1" applyFont="1" applyFill="1" applyBorder="1" applyAlignment="1" applyProtection="1">
      <alignment horizontal="right" vertical="center"/>
      <protection hidden="1"/>
    </xf>
    <xf numFmtId="38" fontId="4" fillId="2" borderId="6" xfId="1" applyFont="1" applyFill="1" applyBorder="1" applyAlignment="1" applyProtection="1">
      <alignment horizontal="right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7" xfId="0" applyFont="1" applyFill="1" applyBorder="1" applyAlignment="1" applyProtection="1">
      <alignment horizontal="center" vertical="center"/>
      <protection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38" fontId="4" fillId="2" borderId="10" xfId="1" applyFont="1" applyFill="1" applyBorder="1" applyAlignment="1" applyProtection="1">
      <alignment horizontal="right" vertical="center"/>
      <protection hidden="1"/>
    </xf>
    <xf numFmtId="38" fontId="4" fillId="2" borderId="1" xfId="1" applyFont="1" applyFill="1" applyBorder="1" applyAlignment="1" applyProtection="1">
      <alignment horizontal="right" vertical="center"/>
      <protection hidden="1"/>
    </xf>
    <xf numFmtId="38" fontId="4" fillId="2" borderId="8" xfId="1" applyFont="1" applyFill="1" applyBorder="1" applyAlignment="1" applyProtection="1">
      <alignment horizontal="right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14" xfId="0" applyFont="1" applyFill="1" applyBorder="1" applyAlignment="1" applyProtection="1">
      <alignment horizontal="center" vertical="center" wrapText="1"/>
      <protection hidden="1"/>
    </xf>
    <xf numFmtId="38" fontId="4" fillId="2" borderId="4" xfId="1" applyFont="1" applyFill="1" applyBorder="1" applyAlignment="1" applyProtection="1">
      <alignment vertical="center"/>
      <protection hidden="1"/>
    </xf>
    <xf numFmtId="38" fontId="4" fillId="2" borderId="13" xfId="1" applyFont="1" applyFill="1" applyBorder="1" applyAlignment="1" applyProtection="1">
      <alignment vertical="center"/>
      <protection hidden="1"/>
    </xf>
    <xf numFmtId="38" fontId="4" fillId="2" borderId="2" xfId="1" applyFont="1" applyFill="1" applyBorder="1" applyAlignment="1" applyProtection="1">
      <alignment vertical="center"/>
      <protection hidden="1"/>
    </xf>
    <xf numFmtId="0" fontId="5" fillId="2" borderId="7" xfId="0" applyFont="1" applyFill="1" applyBorder="1" applyAlignment="1" applyProtection="1">
      <alignment horizontal="right" vertical="center"/>
      <protection hidden="1"/>
    </xf>
    <xf numFmtId="0" fontId="5" fillId="2" borderId="14" xfId="0" applyFont="1" applyFill="1" applyBorder="1" applyAlignment="1" applyProtection="1">
      <alignment horizontal="right" vertical="center"/>
      <protection hidden="1"/>
    </xf>
    <xf numFmtId="176" fontId="4" fillId="2" borderId="10" xfId="1" applyNumberFormat="1" applyFont="1" applyFill="1" applyBorder="1" applyAlignment="1" applyProtection="1">
      <alignment vertical="center"/>
      <protection hidden="1"/>
    </xf>
    <xf numFmtId="176" fontId="4" fillId="2" borderId="1" xfId="1" applyNumberFormat="1" applyFont="1" applyFill="1" applyBorder="1" applyAlignment="1" applyProtection="1">
      <alignment vertical="center"/>
      <protection hidden="1"/>
    </xf>
    <xf numFmtId="176" fontId="4" fillId="2" borderId="8" xfId="1" applyNumberFormat="1" applyFont="1" applyFill="1" applyBorder="1" applyAlignment="1" applyProtection="1">
      <alignment vertical="center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8" xfId="0" applyFont="1" applyFill="1" applyBorder="1" applyAlignment="1" applyProtection="1">
      <alignment horizontal="distributed" vertical="center"/>
      <protection hidden="1"/>
    </xf>
    <xf numFmtId="0" fontId="4" fillId="2" borderId="9" xfId="0" applyFont="1" applyFill="1" applyBorder="1" applyAlignment="1" applyProtection="1">
      <alignment horizontal="distributed" vertical="center"/>
      <protection hidden="1"/>
    </xf>
    <xf numFmtId="0" fontId="4" fillId="2" borderId="10" xfId="0" applyFont="1" applyFill="1" applyBorder="1" applyAlignment="1" applyProtection="1">
      <alignment horizontal="distributed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38" fontId="4" fillId="0" borderId="10" xfId="1" applyFont="1" applyBorder="1" applyAlignment="1" applyProtection="1">
      <alignment vertical="center"/>
      <protection locked="0" hidden="1"/>
    </xf>
    <xf numFmtId="38" fontId="4" fillId="0" borderId="1" xfId="1" applyFont="1" applyBorder="1" applyAlignment="1" applyProtection="1">
      <alignment vertical="center"/>
      <protection locked="0" hidden="1"/>
    </xf>
    <xf numFmtId="38" fontId="4" fillId="0" borderId="8" xfId="1" applyFont="1" applyBorder="1" applyAlignment="1" applyProtection="1">
      <alignment vertical="center"/>
      <protection locked="0" hidden="1"/>
    </xf>
    <xf numFmtId="3" fontId="4" fillId="0" borderId="10" xfId="0" applyNumberFormat="1" applyFont="1" applyBorder="1" applyProtection="1">
      <alignment vertical="center"/>
      <protection locked="0" hidden="1"/>
    </xf>
    <xf numFmtId="0" fontId="4" fillId="0" borderId="8" xfId="0" applyFont="1" applyBorder="1" applyProtection="1">
      <alignment vertical="center"/>
      <protection locked="0"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176" fontId="4" fillId="0" borderId="8" xfId="1" applyNumberFormat="1" applyFont="1" applyBorder="1" applyAlignment="1" applyProtection="1">
      <alignment horizontal="center" vertical="center"/>
      <protection hidden="1"/>
    </xf>
    <xf numFmtId="176" fontId="4" fillId="0" borderId="9" xfId="1" applyNumberFormat="1" applyFont="1" applyBorder="1" applyAlignment="1" applyProtection="1">
      <alignment horizontal="center" vertical="center"/>
      <protection hidden="1"/>
    </xf>
    <xf numFmtId="176" fontId="4" fillId="0" borderId="10" xfId="1" applyNumberFormat="1" applyFont="1" applyBorder="1" applyAlignment="1" applyProtection="1">
      <alignment horizontal="center" vertical="center"/>
      <protection hidden="1"/>
    </xf>
    <xf numFmtId="176" fontId="4" fillId="2" borderId="8" xfId="1" applyNumberFormat="1" applyFont="1" applyFill="1" applyBorder="1" applyAlignment="1" applyProtection="1">
      <alignment horizontal="center" vertical="center" shrinkToFit="1"/>
      <protection hidden="1"/>
    </xf>
    <xf numFmtId="176" fontId="4" fillId="2" borderId="9" xfId="1" applyNumberFormat="1" applyFont="1" applyFill="1" applyBorder="1" applyAlignment="1" applyProtection="1">
      <alignment horizontal="center" vertical="center" shrinkToFit="1"/>
      <protection hidden="1"/>
    </xf>
    <xf numFmtId="176" fontId="4" fillId="2" borderId="10" xfId="1" applyNumberFormat="1" applyFont="1" applyFill="1" applyBorder="1" applyAlignment="1" applyProtection="1">
      <alignment horizontal="center" vertical="center" shrinkToFit="1"/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8" xfId="0" applyFont="1" applyFill="1" applyBorder="1" applyAlignment="1" applyProtection="1">
      <alignment horizontal="center" vertical="center" shrinkToFit="1"/>
      <protection hidden="1"/>
    </xf>
    <xf numFmtId="0" fontId="4" fillId="2" borderId="9" xfId="0" applyFont="1" applyFill="1" applyBorder="1" applyAlignment="1" applyProtection="1">
      <alignment horizontal="center" vertical="center" shrinkToFit="1"/>
      <protection hidden="1"/>
    </xf>
    <xf numFmtId="0" fontId="4" fillId="2" borderId="10" xfId="0" applyFont="1" applyFill="1" applyBorder="1" applyAlignment="1" applyProtection="1">
      <alignment horizontal="center" vertical="center" shrinkToFit="1"/>
      <protection hidden="1"/>
    </xf>
    <xf numFmtId="176" fontId="4" fillId="0" borderId="8" xfId="1" applyNumberFormat="1" applyFont="1" applyBorder="1" applyAlignment="1" applyProtection="1">
      <alignment vertical="center"/>
      <protection locked="0" hidden="1"/>
    </xf>
    <xf numFmtId="176" fontId="4" fillId="0" borderId="9" xfId="1" applyNumberFormat="1" applyFont="1" applyBorder="1" applyAlignment="1" applyProtection="1">
      <alignment vertical="center"/>
      <protection locked="0" hidden="1"/>
    </xf>
    <xf numFmtId="38" fontId="4" fillId="0" borderId="8" xfId="1" applyFont="1" applyBorder="1" applyAlignment="1" applyProtection="1">
      <alignment horizontal="center" vertical="center" shrinkToFit="1"/>
      <protection locked="0" hidden="1"/>
    </xf>
    <xf numFmtId="38" fontId="4" fillId="0" borderId="9" xfId="1" applyFont="1" applyBorder="1" applyAlignment="1" applyProtection="1">
      <alignment horizontal="center" vertical="center" shrinkToFit="1"/>
      <protection locked="0" hidden="1"/>
    </xf>
    <xf numFmtId="40" fontId="4" fillId="0" borderId="8" xfId="1" applyNumberFormat="1" applyFont="1" applyFill="1" applyBorder="1" applyAlignment="1" applyProtection="1">
      <alignment horizontal="center" vertical="center" shrinkToFit="1"/>
      <protection locked="0" hidden="1"/>
    </xf>
    <xf numFmtId="40" fontId="4" fillId="0" borderId="9" xfId="1" applyNumberFormat="1" applyFont="1" applyFill="1" applyBorder="1" applyAlignment="1" applyProtection="1">
      <alignment horizontal="center" vertical="center" shrinkToFit="1"/>
      <protection locked="0" hidden="1"/>
    </xf>
    <xf numFmtId="38" fontId="4" fillId="0" borderId="9" xfId="1" applyFont="1" applyBorder="1" applyAlignment="1" applyProtection="1">
      <alignment vertical="center"/>
      <protection locked="0" hidden="1"/>
    </xf>
    <xf numFmtId="0" fontId="3" fillId="0" borderId="6" xfId="0" applyFont="1" applyBorder="1" applyAlignment="1">
      <alignment horizontal="left" vertical="center"/>
    </xf>
    <xf numFmtId="0" fontId="4" fillId="2" borderId="5" xfId="0" applyFont="1" applyFill="1" applyBorder="1" applyAlignment="1" applyProtection="1">
      <alignment horizontal="distributed" vertical="center"/>
      <protection hidden="1"/>
    </xf>
    <xf numFmtId="0" fontId="4" fillId="2" borderId="6" xfId="0" applyFont="1" applyFill="1" applyBorder="1" applyAlignment="1" applyProtection="1">
      <alignment horizontal="distributed" vertical="center"/>
      <protection hidden="1"/>
    </xf>
    <xf numFmtId="0" fontId="4" fillId="2" borderId="7" xfId="0" applyFont="1" applyFill="1" applyBorder="1" applyAlignment="1" applyProtection="1">
      <alignment horizontal="distributed" vertical="center"/>
      <protection hidden="1"/>
    </xf>
    <xf numFmtId="0" fontId="4" fillId="0" borderId="5" xfId="0" applyFont="1" applyBorder="1" applyProtection="1">
      <alignment vertical="center"/>
      <protection locked="0"/>
    </xf>
    <xf numFmtId="0" fontId="4" fillId="0" borderId="6" xfId="0" applyFont="1" applyBorder="1" applyProtection="1">
      <alignment vertical="center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 hidden="1"/>
    </xf>
    <xf numFmtId="0" fontId="4" fillId="0" borderId="6" xfId="0" applyFont="1" applyBorder="1" applyAlignment="1" applyProtection="1">
      <alignment horizontal="center" vertical="center"/>
      <protection locked="0" hidden="1"/>
    </xf>
    <xf numFmtId="0" fontId="4" fillId="0" borderId="7" xfId="0" applyFont="1" applyBorder="1" applyAlignment="1" applyProtection="1">
      <alignment horizontal="center" vertical="center"/>
      <protection locked="0" hidden="1"/>
    </xf>
    <xf numFmtId="0" fontId="4" fillId="0" borderId="8" xfId="0" applyFont="1" applyBorder="1" applyAlignment="1" applyProtection="1">
      <alignment horizontal="center" vertical="center"/>
      <protection locked="0" hidden="1"/>
    </xf>
    <xf numFmtId="0" fontId="4" fillId="0" borderId="9" xfId="0" applyFont="1" applyBorder="1" applyAlignment="1" applyProtection="1">
      <alignment horizontal="center" vertical="center"/>
      <protection locked="0"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0" borderId="1" xfId="0" applyFont="1" applyBorder="1" applyProtection="1">
      <alignment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hidden="1"/>
    </xf>
    <xf numFmtId="0" fontId="6" fillId="2" borderId="9" xfId="0" applyFont="1" applyFill="1" applyBorder="1" applyAlignment="1" applyProtection="1">
      <alignment horizontal="center" vertical="center"/>
      <protection hidden="1"/>
    </xf>
    <xf numFmtId="0" fontId="6" fillId="2" borderId="10" xfId="0" applyFont="1" applyFill="1" applyBorder="1" applyAlignment="1" applyProtection="1">
      <alignment horizontal="center" vertical="center"/>
      <protection hidden="1"/>
    </xf>
    <xf numFmtId="0" fontId="5" fillId="0" borderId="8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5" fillId="0" borderId="10" xfId="0" applyFont="1" applyBorder="1" applyProtection="1">
      <alignment vertical="center"/>
      <protection locked="0"/>
    </xf>
    <xf numFmtId="0" fontId="5" fillId="0" borderId="8" xfId="0" applyFont="1" applyBorder="1" applyAlignment="1" applyProtection="1">
      <alignment horizontal="left" vertical="center" shrinkToFit="1"/>
      <protection locked="0"/>
    </xf>
    <xf numFmtId="0" fontId="5" fillId="0" borderId="9" xfId="0" applyFont="1" applyBorder="1" applyAlignment="1" applyProtection="1">
      <alignment horizontal="left" vertical="center" shrinkToFit="1"/>
      <protection locked="0"/>
    </xf>
    <xf numFmtId="0" fontId="5" fillId="0" borderId="10" xfId="0" applyFont="1" applyBorder="1" applyAlignment="1" applyProtection="1">
      <alignment horizontal="left" vertical="center" shrinkToFit="1"/>
      <protection locked="0"/>
    </xf>
    <xf numFmtId="0" fontId="4" fillId="0" borderId="8" xfId="0" applyFont="1" applyBorder="1" applyProtection="1">
      <alignment vertical="center"/>
      <protection locked="0"/>
    </xf>
    <xf numFmtId="0" fontId="4" fillId="0" borderId="9" xfId="0" applyFont="1" applyBorder="1" applyProtection="1">
      <alignment vertical="center"/>
      <protection locked="0"/>
    </xf>
    <xf numFmtId="38" fontId="4" fillId="0" borderId="8" xfId="1" applyFont="1" applyBorder="1" applyAlignment="1" applyProtection="1">
      <alignment vertical="center"/>
      <protection locked="0"/>
    </xf>
    <xf numFmtId="38" fontId="4" fillId="0" borderId="9" xfId="1" applyFont="1" applyBorder="1" applyAlignment="1" applyProtection="1">
      <alignment vertical="center"/>
      <protection locked="0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0" fontId="4" fillId="0" borderId="10" xfId="0" applyFont="1" applyBorder="1" applyProtection="1">
      <alignment vertical="center"/>
      <protection locked="0"/>
    </xf>
    <xf numFmtId="0" fontId="4" fillId="0" borderId="7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right" vertical="center" wrapText="1"/>
      <protection hidden="1"/>
    </xf>
    <xf numFmtId="0" fontId="3" fillId="2" borderId="8" xfId="0" applyFont="1" applyFill="1" applyBorder="1" applyAlignment="1" applyProtection="1">
      <alignment horizontal="right" vertical="center" wrapText="1"/>
      <protection hidden="1"/>
    </xf>
    <xf numFmtId="37" fontId="3" fillId="0" borderId="1" xfId="1" applyNumberFormat="1" applyFont="1" applyBorder="1" applyAlignment="1" applyProtection="1">
      <alignment horizontal="right" vertical="center"/>
      <protection locked="0"/>
    </xf>
    <xf numFmtId="37" fontId="3" fillId="0" borderId="8" xfId="1" applyNumberFormat="1" applyFont="1" applyBorder="1" applyAlignment="1" applyProtection="1">
      <alignment horizontal="right" vertical="center"/>
      <protection locked="0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7" fontId="3" fillId="0" borderId="1" xfId="1" applyNumberFormat="1" applyFont="1" applyFill="1" applyBorder="1" applyAlignment="1" applyProtection="1">
      <alignment horizontal="right" vertical="center" wrapText="1"/>
      <protection locked="0"/>
    </xf>
    <xf numFmtId="37" fontId="3" fillId="0" borderId="8" xfId="1" applyNumberFormat="1" applyFont="1" applyFill="1" applyBorder="1" applyAlignment="1" applyProtection="1">
      <alignment horizontal="right" vertical="center" wrapText="1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 applyProtection="1">
      <alignment horizontal="right" vertical="center" wrapText="1"/>
      <protection hidden="1"/>
    </xf>
    <xf numFmtId="0" fontId="3" fillId="2" borderId="16" xfId="0" applyFont="1" applyFill="1" applyBorder="1" applyAlignment="1" applyProtection="1">
      <alignment horizontal="right" vertical="center" wrapText="1"/>
      <protection hidden="1"/>
    </xf>
    <xf numFmtId="37" fontId="3" fillId="0" borderId="15" xfId="1" applyNumberFormat="1" applyFont="1" applyBorder="1" applyAlignment="1" applyProtection="1">
      <alignment horizontal="right" vertical="center"/>
      <protection locked="0"/>
    </xf>
    <xf numFmtId="37" fontId="3" fillId="0" borderId="16" xfId="1" applyNumberFormat="1" applyFont="1" applyBorder="1" applyAlignment="1" applyProtection="1">
      <alignment horizontal="right" vertical="center"/>
      <protection locked="0"/>
    </xf>
    <xf numFmtId="0" fontId="3" fillId="0" borderId="17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37" fontId="3" fillId="0" borderId="15" xfId="1" applyNumberFormat="1" applyFont="1" applyFill="1" applyBorder="1" applyAlignment="1" applyProtection="1">
      <alignment horizontal="right" vertical="center" wrapText="1"/>
      <protection locked="0"/>
    </xf>
    <xf numFmtId="37" fontId="3" fillId="0" borderId="16" xfId="1" applyNumberFormat="1" applyFont="1" applyFill="1" applyBorder="1" applyAlignment="1" applyProtection="1">
      <alignment horizontal="right" vertical="center" wrapText="1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37" fontId="3" fillId="2" borderId="14" xfId="1" applyNumberFormat="1" applyFont="1" applyFill="1" applyBorder="1" applyAlignment="1" applyProtection="1">
      <alignment horizontal="right" vertical="center"/>
      <protection hidden="1"/>
    </xf>
    <xf numFmtId="37" fontId="3" fillId="2" borderId="5" xfId="1" applyNumberFormat="1" applyFont="1" applyFill="1" applyBorder="1" applyAlignment="1" applyProtection="1">
      <alignment horizontal="right" vertical="center"/>
      <protection hidden="1"/>
    </xf>
    <xf numFmtId="37" fontId="3" fillId="2" borderId="14" xfId="1" applyNumberFormat="1" applyFont="1" applyFill="1" applyBorder="1" applyAlignment="1" applyProtection="1">
      <alignment horizontal="right" vertical="center" wrapText="1"/>
      <protection hidden="1"/>
    </xf>
    <xf numFmtId="37" fontId="3" fillId="2" borderId="5" xfId="1" applyNumberFormat="1" applyFont="1" applyFill="1" applyBorder="1" applyAlignment="1" applyProtection="1">
      <alignment horizontal="right" vertical="center" wrapText="1"/>
      <protection hidden="1"/>
    </xf>
    <xf numFmtId="0" fontId="3" fillId="2" borderId="14" xfId="0" applyFont="1" applyFill="1" applyBorder="1" applyAlignment="1" applyProtection="1">
      <alignment horizontal="right" vertical="center" wrapText="1"/>
      <protection hidden="1"/>
    </xf>
    <xf numFmtId="0" fontId="3" fillId="2" borderId="5" xfId="0" applyFont="1" applyFill="1" applyBorder="1" applyAlignment="1" applyProtection="1">
      <alignment horizontal="right" vertical="center" wrapText="1"/>
      <protection hidden="1"/>
    </xf>
    <xf numFmtId="0" fontId="8" fillId="0" borderId="1" xfId="0" applyFont="1" applyBorder="1" applyAlignment="1" applyProtection="1">
      <alignment horizontal="right" vertical="center" wrapText="1"/>
      <protection locked="0"/>
    </xf>
    <xf numFmtId="0" fontId="8" fillId="0" borderId="8" xfId="0" applyFont="1" applyBorder="1" applyAlignment="1" applyProtection="1">
      <alignment horizontal="right" vertical="center" wrapText="1"/>
      <protection locked="0"/>
    </xf>
    <xf numFmtId="37" fontId="8" fillId="0" borderId="1" xfId="1" applyNumberFormat="1" applyFont="1" applyBorder="1" applyAlignment="1" applyProtection="1">
      <alignment horizontal="right" vertical="center"/>
      <protection locked="0"/>
    </xf>
    <xf numFmtId="37" fontId="8" fillId="0" borderId="8" xfId="1" applyNumberFormat="1" applyFont="1" applyBorder="1" applyAlignment="1" applyProtection="1">
      <alignment horizontal="right" vertical="center"/>
      <protection locked="0"/>
    </xf>
    <xf numFmtId="37" fontId="8" fillId="0" borderId="1" xfId="1" applyNumberFormat="1" applyFont="1" applyFill="1" applyBorder="1" applyAlignment="1" applyProtection="1">
      <alignment horizontal="right" vertical="center" wrapText="1"/>
      <protection locked="0"/>
    </xf>
    <xf numFmtId="37" fontId="8" fillId="0" borderId="8" xfId="1" applyNumberFormat="1" applyFont="1" applyFill="1" applyBorder="1" applyAlignment="1" applyProtection="1">
      <alignment horizontal="right" vertical="center" wrapText="1"/>
      <protection locked="0"/>
    </xf>
    <xf numFmtId="0" fontId="8" fillId="0" borderId="15" xfId="0" applyFont="1" applyBorder="1" applyAlignment="1" applyProtection="1">
      <alignment horizontal="right" vertical="center" wrapText="1"/>
      <protection locked="0"/>
    </xf>
    <xf numFmtId="0" fontId="8" fillId="0" borderId="16" xfId="0" applyFont="1" applyBorder="1" applyAlignment="1" applyProtection="1">
      <alignment horizontal="right" vertical="center" wrapText="1"/>
      <protection locked="0"/>
    </xf>
    <xf numFmtId="37" fontId="8" fillId="0" borderId="15" xfId="1" applyNumberFormat="1" applyFont="1" applyBorder="1" applyAlignment="1" applyProtection="1">
      <alignment horizontal="right" vertical="center"/>
      <protection locked="0"/>
    </xf>
    <xf numFmtId="37" fontId="8" fillId="0" borderId="16" xfId="1" applyNumberFormat="1" applyFont="1" applyBorder="1" applyAlignment="1" applyProtection="1">
      <alignment horizontal="right" vertical="center"/>
      <protection locked="0"/>
    </xf>
    <xf numFmtId="37" fontId="8" fillId="0" borderId="15" xfId="1" applyNumberFormat="1" applyFont="1" applyFill="1" applyBorder="1" applyAlignment="1" applyProtection="1">
      <alignment horizontal="right" vertical="center" wrapText="1"/>
      <protection locked="0"/>
    </xf>
    <xf numFmtId="37" fontId="8" fillId="0" borderId="16" xfId="1" applyNumberFormat="1" applyFont="1" applyFill="1" applyBorder="1" applyAlignment="1" applyProtection="1">
      <alignment horizontal="right" vertical="center" wrapText="1"/>
      <protection locked="0"/>
    </xf>
    <xf numFmtId="0" fontId="4" fillId="2" borderId="8" xfId="0" applyFont="1" applyFill="1" applyBorder="1" applyAlignment="1" applyProtection="1">
      <alignment horizontal="distributed" vertical="center" wrapText="1"/>
      <protection hidden="1"/>
    </xf>
    <xf numFmtId="0" fontId="4" fillId="2" borderId="9" xfId="0" applyFont="1" applyFill="1" applyBorder="1" applyAlignment="1" applyProtection="1">
      <alignment horizontal="distributed" vertical="center" wrapText="1"/>
      <protection hidden="1"/>
    </xf>
    <xf numFmtId="0" fontId="4" fillId="2" borderId="10" xfId="0" applyFont="1" applyFill="1" applyBorder="1" applyAlignment="1" applyProtection="1">
      <alignment horizontal="distributed" vertical="center" wrapText="1"/>
      <protection hidden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</cellXfs>
  <cellStyles count="2">
    <cellStyle name="桁区切り" xfId="1" builtinId="6"/>
    <cellStyle name="標準" xfId="0" builtinId="0"/>
  </cellStyles>
  <dxfs count="15"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22/11/relationships/FeaturePropertyBag" Target="featurePropertyBag/featurePropertyBag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Radio" firstButton="1" fmlaLink="$AF$25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firstButton="1" fmlaLink="$AF$25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checked="Checked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Radio" checked="Checked" firstButton="1" fmlaLink="$AF$32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Radio" checked="Checked" firstButton="1" fmlaLink="$AF$44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firstButton="1" fmlaLink="$AF$25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checked="Checked" lockText="1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firstButton="1" fmlaLink="$AF$44" lockText="1" noThreeD="1"/>
</file>

<file path=xl/ctrlProps/ctrlProp28.xml><?xml version="1.0" encoding="utf-8"?>
<formControlPr xmlns="http://schemas.microsoft.com/office/spreadsheetml/2009/9/main" objectType="Radio" checked="Checked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Radio" checked="Checked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Radio" firstButton="1" fmlaLink="$AF$32" lockText="1" noThreeD="1"/>
</file>

<file path=xl/ctrlProps/ctrlProp32.xml><?xml version="1.0" encoding="utf-8"?>
<formControlPr xmlns="http://schemas.microsoft.com/office/spreadsheetml/2009/9/main" objectType="Radio" checked="Checked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checked="Checked" firstButton="1" fmlaLink="$AF$44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Radio" checked="Checked" firstButton="1" fmlaLink="$AF$32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41</xdr:row>
      <xdr:rowOff>31750</xdr:rowOff>
    </xdr:from>
    <xdr:to>
      <xdr:col>15</xdr:col>
      <xdr:colOff>120650</xdr:colOff>
      <xdr:row>41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88317A0E-632A-4248-BF0A-23938FEFB6E0}"/>
            </a:ext>
          </a:extLst>
        </xdr:cNvPr>
        <xdr:cNvSpPr/>
      </xdr:nvSpPr>
      <xdr:spPr>
        <a:xfrm>
          <a:off x="1657350" y="11271250"/>
          <a:ext cx="2451100" cy="26035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200448</xdr:colOff>
          <xdr:row>23</xdr:row>
          <xdr:rowOff>128723</xdr:rowOff>
        </xdr:from>
        <xdr:to>
          <xdr:col>25</xdr:col>
          <xdr:colOff>59992</xdr:colOff>
          <xdr:row>25</xdr:row>
          <xdr:rowOff>173614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C2631E8-1259-4146-BA43-0BEA5E902CA0}"/>
                </a:ext>
              </a:extLst>
            </xdr:cNvPr>
            <xdr:cNvGrpSpPr/>
          </xdr:nvGrpSpPr>
          <xdr:grpSpPr>
            <a:xfrm>
              <a:off x="2380615" y="6192973"/>
              <a:ext cx="4050544" cy="637558"/>
              <a:chOff x="2730505" y="6356337"/>
              <a:chExt cx="3765545" cy="565147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94F4CC4-71A8-7395-1884-23A2349643AF}"/>
                  </a:ext>
                </a:extLst>
              </xdr:cNvPr>
              <xdr:cNvGrpSpPr/>
            </xdr:nvGrpSpPr>
            <xdr:grpSpPr>
              <a:xfrm>
                <a:off x="3098796" y="6480174"/>
                <a:ext cx="2920993" cy="282576"/>
                <a:chOff x="3098796" y="6480174"/>
                <a:chExt cx="2920993" cy="282576"/>
              </a:xfrm>
            </xdr:grpSpPr>
            <xdr:sp macro="" textlink="">
              <xdr:nvSpPr>
                <xdr:cNvPr id="56321" name="オンサイトPPAモデル" hidden="1">
                  <a:extLst>
                    <a:ext uri="{63B3BB69-23CF-44E3-9099-C40C66FF867C}">
                      <a14:compatExt spid="_x0000_s56321"/>
                    </a:ext>
                    <a:ext uri="{FF2B5EF4-FFF2-40B4-BE49-F238E27FC236}">
                      <a16:creationId xmlns:a16="http://schemas.microsoft.com/office/drawing/2014/main" id="{00000000-0008-0000-0400-000001C00000}"/>
                    </a:ext>
                  </a:extLst>
                </xdr:cNvPr>
                <xdr:cNvSpPr/>
              </xdr:nvSpPr>
              <xdr:spPr bwMode="auto">
                <a:xfrm>
                  <a:off x="4730742" y="6480175"/>
                  <a:ext cx="1289047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56322" name="リースモデル" hidden="1">
                  <a:extLst>
                    <a:ext uri="{63B3BB69-23CF-44E3-9099-C40C66FF867C}">
                      <a14:compatExt spid="_x0000_s56322"/>
                    </a:ext>
                    <a:ext uri="{FF2B5EF4-FFF2-40B4-BE49-F238E27FC236}">
                      <a16:creationId xmlns:a16="http://schemas.microsoft.com/office/drawing/2014/main" id="{00000000-0008-0000-0400-000002C0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0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56323" name="自社購入" hidden="1">
                  <a:extLst>
                    <a:ext uri="{63B3BB69-23CF-44E3-9099-C40C66FF867C}">
                      <a14:compatExt spid="_x0000_s56323"/>
                    </a:ext>
                    <a:ext uri="{FF2B5EF4-FFF2-40B4-BE49-F238E27FC236}">
                      <a16:creationId xmlns:a16="http://schemas.microsoft.com/office/drawing/2014/main" id="{00000000-0008-0000-0400-000003C00000}"/>
                    </a:ext>
                  </a:extLst>
                </xdr:cNvPr>
                <xdr:cNvSpPr/>
              </xdr:nvSpPr>
              <xdr:spPr bwMode="auto">
                <a:xfrm>
                  <a:off x="3098796" y="6480174"/>
                  <a:ext cx="755651" cy="28257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56324" name="Group Box 4" hidden="1">
                <a:extLst>
                  <a:ext uri="{63B3BB69-23CF-44E3-9099-C40C66FF867C}">
                    <a14:compatExt spid="_x0000_s56324"/>
                  </a:ext>
                  <a:ext uri="{FF2B5EF4-FFF2-40B4-BE49-F238E27FC236}">
                    <a16:creationId xmlns:a16="http://schemas.microsoft.com/office/drawing/2014/main" id="{00000000-0008-0000-0400-000004C00000}"/>
                  </a:ext>
                </a:extLst>
              </xdr:cNvPr>
              <xdr:cNvSpPr/>
            </xdr:nvSpPr>
            <xdr:spPr bwMode="auto">
              <a:xfrm>
                <a:off x="2730505" y="6356337"/>
                <a:ext cx="3765545" cy="56514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74851</xdr:colOff>
          <xdr:row>42</xdr:row>
          <xdr:rowOff>177140</xdr:rowOff>
        </xdr:from>
        <xdr:to>
          <xdr:col>13</xdr:col>
          <xdr:colOff>123902</xdr:colOff>
          <xdr:row>45</xdr:row>
          <xdr:rowOff>121773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CDB120F6-A7C3-4ADF-B807-881BB0854F05}"/>
                </a:ext>
              </a:extLst>
            </xdr:cNvPr>
            <xdr:cNvGrpSpPr/>
          </xdr:nvGrpSpPr>
          <xdr:grpSpPr>
            <a:xfrm>
              <a:off x="1789351" y="11871723"/>
              <a:ext cx="1911718" cy="833633"/>
              <a:chOff x="1797050" y="11944129"/>
              <a:chExt cx="1530350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CFDFEC7B-B653-AC8F-53CF-06056E58BAC9}"/>
                  </a:ext>
                </a:extLst>
              </xdr:cNvPr>
              <xdr:cNvGrpSpPr/>
            </xdr:nvGrpSpPr>
            <xdr:grpSpPr>
              <a:xfrm>
                <a:off x="2057398" y="12049125"/>
                <a:ext cx="1054098" cy="228600"/>
                <a:chOff x="1993898" y="12068175"/>
                <a:chExt cx="1054098" cy="228600"/>
              </a:xfrm>
            </xdr:grpSpPr>
            <xdr:sp macro="" textlink="">
              <xdr:nvSpPr>
                <xdr:cNvPr id="56325" name="Option Button 5" hidden="1">
                  <a:extLst>
                    <a:ext uri="{63B3BB69-23CF-44E3-9099-C40C66FF867C}">
                      <a14:compatExt spid="_x0000_s56325"/>
                    </a:ext>
                    <a:ext uri="{FF2B5EF4-FFF2-40B4-BE49-F238E27FC236}">
                      <a16:creationId xmlns:a16="http://schemas.microsoft.com/office/drawing/2014/main" id="{00000000-0008-0000-0400-000005C00000}"/>
                    </a:ext>
                  </a:extLst>
                </xdr:cNvPr>
                <xdr:cNvSpPr/>
              </xdr:nvSpPr>
              <xdr:spPr bwMode="auto">
                <a:xfrm>
                  <a:off x="1993898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56326" name="Option Button 6" hidden="1">
                  <a:extLst>
                    <a:ext uri="{63B3BB69-23CF-44E3-9099-C40C66FF867C}">
                      <a14:compatExt spid="_x0000_s56326"/>
                    </a:ext>
                    <a:ext uri="{FF2B5EF4-FFF2-40B4-BE49-F238E27FC236}">
                      <a16:creationId xmlns:a16="http://schemas.microsoft.com/office/drawing/2014/main" id="{00000000-0008-0000-0400-000006C00000}"/>
                    </a:ext>
                  </a:extLst>
                </xdr:cNvPr>
                <xdr:cNvSpPr/>
              </xdr:nvSpPr>
              <xdr:spPr bwMode="auto">
                <a:xfrm>
                  <a:off x="2508248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56327" name="Group Box 7" hidden="1">
                <a:extLst>
                  <a:ext uri="{63B3BB69-23CF-44E3-9099-C40C66FF867C}">
                    <a14:compatExt spid="_x0000_s56327"/>
                  </a:ext>
                  <a:ext uri="{FF2B5EF4-FFF2-40B4-BE49-F238E27FC236}">
                    <a16:creationId xmlns:a16="http://schemas.microsoft.com/office/drawing/2014/main" id="{00000000-0008-0000-0400-000007C00000}"/>
                  </a:ext>
                </a:extLst>
              </xdr:cNvPr>
              <xdr:cNvSpPr/>
            </xdr:nvSpPr>
            <xdr:spPr bwMode="auto">
              <a:xfrm>
                <a:off x="1797050" y="11944129"/>
                <a:ext cx="1530350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44</xdr:row>
          <xdr:rowOff>25400</xdr:rowOff>
        </xdr:from>
        <xdr:to>
          <xdr:col>19</xdr:col>
          <xdr:colOff>0</xdr:colOff>
          <xdr:row>45</xdr:row>
          <xdr:rowOff>38100</xdr:rowOff>
        </xdr:to>
        <xdr:sp macro="" textlink="">
          <xdr:nvSpPr>
            <xdr:cNvPr id="56328" name="Check Box 8" hidden="1">
              <a:extLst>
                <a:ext uri="{63B3BB69-23CF-44E3-9099-C40C66FF867C}">
                  <a14:compatExt spid="_x0000_s56328"/>
                </a:ext>
                <a:ext uri="{FF2B5EF4-FFF2-40B4-BE49-F238E27FC236}">
                  <a16:creationId xmlns:a16="http://schemas.microsoft.com/office/drawing/2014/main" id="{BAC8D947-9B86-4E6E-B2CD-F9F1A6775FC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104684</xdr:colOff>
          <xdr:row>31</xdr:row>
          <xdr:rowOff>20683</xdr:rowOff>
        </xdr:from>
        <xdr:to>
          <xdr:col>29</xdr:col>
          <xdr:colOff>137704</xdr:colOff>
          <xdr:row>32</xdr:row>
          <xdr:rowOff>1089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8F26824E-ABAA-4B95-AB7D-4CE61162CEBC}"/>
                </a:ext>
              </a:extLst>
            </xdr:cNvPr>
            <xdr:cNvGrpSpPr/>
          </xdr:nvGrpSpPr>
          <xdr:grpSpPr>
            <a:xfrm>
              <a:off x="4846017" y="8455600"/>
              <a:ext cx="2594187" cy="276739"/>
              <a:chOff x="4736194" y="7744277"/>
              <a:chExt cx="2520039" cy="233136"/>
            </a:xfrm>
          </xdr:grpSpPr>
          <xdr:sp macro="" textlink="">
            <xdr:nvSpPr>
              <xdr:cNvPr id="56329" name="Option Button 9" hidden="1">
                <a:extLst>
                  <a:ext uri="{63B3BB69-23CF-44E3-9099-C40C66FF867C}">
                    <a14:compatExt spid="_x0000_s56329"/>
                  </a:ext>
                  <a:ext uri="{FF2B5EF4-FFF2-40B4-BE49-F238E27FC236}">
                    <a16:creationId xmlns:a16="http://schemas.microsoft.com/office/drawing/2014/main" id="{00000000-0008-0000-0400-000009C00000}"/>
                  </a:ext>
                </a:extLst>
              </xdr:cNvPr>
              <xdr:cNvSpPr/>
            </xdr:nvSpPr>
            <xdr:spPr bwMode="auto">
              <a:xfrm>
                <a:off x="4736194" y="7744277"/>
                <a:ext cx="832756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56330" name="Option Button 10" hidden="1">
                <a:extLst>
                  <a:ext uri="{63B3BB69-23CF-44E3-9099-C40C66FF867C}">
                    <a14:compatExt spid="_x0000_s56330"/>
                  </a:ext>
                  <a:ext uri="{FF2B5EF4-FFF2-40B4-BE49-F238E27FC236}">
                    <a16:creationId xmlns:a16="http://schemas.microsoft.com/office/drawing/2014/main" id="{00000000-0008-0000-0400-00000AC0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56331" name="Option Button 11" hidden="1">
                <a:extLst>
                  <a:ext uri="{63B3BB69-23CF-44E3-9099-C40C66FF867C}">
                    <a14:compatExt spid="_x0000_s56331"/>
                  </a:ext>
                  <a:ext uri="{FF2B5EF4-FFF2-40B4-BE49-F238E27FC236}">
                    <a16:creationId xmlns:a16="http://schemas.microsoft.com/office/drawing/2014/main" id="{00000000-0008-0000-0400-00000BC00000}"/>
                  </a:ext>
                </a:extLst>
              </xdr:cNvPr>
              <xdr:cNvSpPr/>
            </xdr:nvSpPr>
            <xdr:spPr bwMode="auto">
              <a:xfrm>
                <a:off x="6423474" y="7744277"/>
                <a:ext cx="832759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41</xdr:row>
      <xdr:rowOff>31750</xdr:rowOff>
    </xdr:from>
    <xdr:to>
      <xdr:col>15</xdr:col>
      <xdr:colOff>120650</xdr:colOff>
      <xdr:row>41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661160" y="106222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68730</xdr:colOff>
          <xdr:row>23</xdr:row>
          <xdr:rowOff>140033</xdr:rowOff>
        </xdr:from>
        <xdr:to>
          <xdr:col>27</xdr:col>
          <xdr:colOff>61335</xdr:colOff>
          <xdr:row>25</xdr:row>
          <xdr:rowOff>164422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pSpPr/>
          </xdr:nvGrpSpPr>
          <xdr:grpSpPr>
            <a:xfrm>
              <a:off x="2899016" y="6090890"/>
              <a:ext cx="3847962" cy="604961"/>
              <a:chOff x="2730502" y="6356332"/>
              <a:chExt cx="3765548" cy="565147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300-000004000000}"/>
                  </a:ext>
                </a:extLst>
              </xdr:cNvPr>
              <xdr:cNvGrpSpPr/>
            </xdr:nvGrpSpPr>
            <xdr:grpSpPr>
              <a:xfrm>
                <a:off x="3098797" y="6480174"/>
                <a:ext cx="2920994" cy="282574"/>
                <a:chOff x="3098797" y="6480174"/>
                <a:chExt cx="2920994" cy="282574"/>
              </a:xfrm>
            </xdr:grpSpPr>
            <xdr:sp macro="" textlink="">
              <xdr:nvSpPr>
                <xdr:cNvPr id="48129" name="オンサイトPPAモデル" hidden="1">
                  <a:extLst>
                    <a:ext uri="{63B3BB69-23CF-44E3-9099-C40C66FF867C}">
                      <a14:compatExt spid="_x0000_s48129"/>
                    </a:ext>
                    <a:ext uri="{FF2B5EF4-FFF2-40B4-BE49-F238E27FC236}">
                      <a16:creationId xmlns:a16="http://schemas.microsoft.com/office/drawing/2014/main" id="{00000000-0008-0000-0300-000001BC0000}"/>
                    </a:ext>
                  </a:extLst>
                </xdr:cNvPr>
                <xdr:cNvSpPr/>
              </xdr:nvSpPr>
              <xdr:spPr bwMode="auto">
                <a:xfrm>
                  <a:off x="4730738" y="6480175"/>
                  <a:ext cx="1289053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48130" name="リースモデル" hidden="1">
                  <a:extLst>
                    <a:ext uri="{63B3BB69-23CF-44E3-9099-C40C66FF867C}">
                      <a14:compatExt spid="_x0000_s48130"/>
                    </a:ext>
                    <a:ext uri="{FF2B5EF4-FFF2-40B4-BE49-F238E27FC236}">
                      <a16:creationId xmlns:a16="http://schemas.microsoft.com/office/drawing/2014/main" id="{00000000-0008-0000-0300-000002BC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1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48131" name="自社購入" hidden="1">
                  <a:extLst>
                    <a:ext uri="{63B3BB69-23CF-44E3-9099-C40C66FF867C}">
                      <a14:compatExt spid="_x0000_s48131"/>
                    </a:ext>
                    <a:ext uri="{FF2B5EF4-FFF2-40B4-BE49-F238E27FC236}">
                      <a16:creationId xmlns:a16="http://schemas.microsoft.com/office/drawing/2014/main" id="{00000000-0008-0000-0300-000003BC0000}"/>
                    </a:ext>
                  </a:extLst>
                </xdr:cNvPr>
                <xdr:cNvSpPr/>
              </xdr:nvSpPr>
              <xdr:spPr bwMode="auto">
                <a:xfrm>
                  <a:off x="3098797" y="6480174"/>
                  <a:ext cx="755647" cy="282574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48132" name="Group Box 4" hidden="1">
                <a:extLst>
                  <a:ext uri="{63B3BB69-23CF-44E3-9099-C40C66FF867C}">
                    <a14:compatExt spid="_x0000_s48132"/>
                  </a:ext>
                  <a:ext uri="{FF2B5EF4-FFF2-40B4-BE49-F238E27FC236}">
                    <a16:creationId xmlns:a16="http://schemas.microsoft.com/office/drawing/2014/main" id="{00000000-0008-0000-0300-000004BC0000}"/>
                  </a:ext>
                </a:extLst>
              </xdr:cNvPr>
              <xdr:cNvSpPr/>
            </xdr:nvSpPr>
            <xdr:spPr bwMode="auto">
              <a:xfrm>
                <a:off x="2730502" y="6356332"/>
                <a:ext cx="3765548" cy="56514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xdr:twoCellAnchor>
    <xdr:from>
      <xdr:col>5</xdr:col>
      <xdr:colOff>93430</xdr:colOff>
      <xdr:row>42</xdr:row>
      <xdr:rowOff>198767</xdr:rowOff>
    </xdr:from>
    <xdr:to>
      <xdr:col>13</xdr:col>
      <xdr:colOff>120637</xdr:colOff>
      <xdr:row>45</xdr:row>
      <xdr:rowOff>120649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pSpPr/>
      </xdr:nvGrpSpPr>
      <xdr:grpSpPr>
        <a:xfrm>
          <a:off x="1789787" y="11665053"/>
          <a:ext cx="1841493" cy="792739"/>
          <a:chOff x="1797046" y="11944232"/>
          <a:chExt cx="1530351" cy="463551"/>
        </a:xfrm>
      </xdr:grpSpPr>
      <xdr:grpSp>
        <xdr:nvGrpSpPr>
          <xdr:cNvPr id="6" name="グループ化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GrpSpPr/>
        </xdr:nvGrpSpPr>
        <xdr:grpSpPr>
          <a:xfrm>
            <a:off x="2057397" y="12049125"/>
            <a:ext cx="1054099" cy="228600"/>
            <a:chOff x="1993897" y="12068175"/>
            <a:chExt cx="1054099" cy="228600"/>
          </a:xfrm>
        </xdr:grpSpPr>
        <xdr:sp macro="" textlink="">
          <xdr:nvSpPr>
            <xdr:cNvPr id="48133" name="Option Button 5" hidden="1">
              <a:extLst>
                <a:ext uri="{63B3BB69-23CF-44E3-9099-C40C66FF867C}">
                  <a14:compatExt xmlns:a14="http://schemas.microsoft.com/office/drawing/2010/main" spid="_x0000_s48133"/>
                </a:ext>
                <a:ext uri="{FF2B5EF4-FFF2-40B4-BE49-F238E27FC236}">
                  <a16:creationId xmlns:a16="http://schemas.microsoft.com/office/drawing/2014/main" id="{00000000-0008-0000-0300-000005BC0000}"/>
                </a:ext>
              </a:extLst>
            </xdr:cNvPr>
            <xdr:cNvSpPr/>
          </xdr:nvSpPr>
          <xdr:spPr bwMode="auto">
            <a:xfrm>
              <a:off x="1993897" y="12068175"/>
              <a:ext cx="539751" cy="228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有</a:t>
              </a:r>
            </a:p>
          </xdr:txBody>
        </xdr:sp>
        <xdr:sp macro="" textlink="">
          <xdr:nvSpPr>
            <xdr:cNvPr id="48134" name="Option Button 6" hidden="1">
              <a:extLst>
                <a:ext uri="{63B3BB69-23CF-44E3-9099-C40C66FF867C}">
                  <a14:compatExt xmlns:a14="http://schemas.microsoft.com/office/drawing/2010/main" spid="_x0000_s48134"/>
                </a:ext>
                <a:ext uri="{FF2B5EF4-FFF2-40B4-BE49-F238E27FC236}">
                  <a16:creationId xmlns:a16="http://schemas.microsoft.com/office/drawing/2014/main" id="{00000000-0008-0000-0300-000006BC0000}"/>
                </a:ext>
              </a:extLst>
            </xdr:cNvPr>
            <xdr:cNvSpPr/>
          </xdr:nvSpPr>
          <xdr:spPr bwMode="auto">
            <a:xfrm>
              <a:off x="2508248" y="12068175"/>
              <a:ext cx="539748" cy="228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無</a:t>
              </a:r>
            </a:p>
          </xdr:txBody>
        </xdr:sp>
      </xdr:grpSp>
      <xdr:sp macro="" textlink="">
        <xdr:nvSpPr>
          <xdr:cNvPr id="48135" name="Group Box 7" hidden="1">
            <a:extLst>
              <a:ext uri="{63B3BB69-23CF-44E3-9099-C40C66FF867C}">
                <a14:compatExt xmlns:a14="http://schemas.microsoft.com/office/drawing/2010/main" spid="_x0000_s48135"/>
              </a:ext>
              <a:ext uri="{FF2B5EF4-FFF2-40B4-BE49-F238E27FC236}">
                <a16:creationId xmlns:a16="http://schemas.microsoft.com/office/drawing/2014/main" id="{00000000-0008-0000-0300-000007BC0000}"/>
              </a:ext>
            </a:extLst>
          </xdr:cNvPr>
          <xdr:cNvSpPr/>
        </xdr:nvSpPr>
        <xdr:spPr bwMode="auto">
          <a:xfrm>
            <a:off x="1797046" y="11944232"/>
            <a:ext cx="1530351" cy="463551"/>
          </a:xfrm>
          <a:prstGeom prst="rect">
            <a:avLst/>
          </a:prstGeom>
          <a:noFill/>
          <a:ln w="9525"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none" lIns="36576" tIns="32004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Meiryo UI"/>
                <a:ea typeface="Meiryo UI"/>
              </a:rPr>
              <a:t>グループ 26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44</xdr:row>
          <xdr:rowOff>25400</xdr:rowOff>
        </xdr:from>
        <xdr:to>
          <xdr:col>19</xdr:col>
          <xdr:colOff>0</xdr:colOff>
          <xdr:row>44</xdr:row>
          <xdr:rowOff>266700</xdr:rowOff>
        </xdr:to>
        <xdr:sp macro="" textlink="">
          <xdr:nvSpPr>
            <xdr:cNvPr id="48136" name="Check Box 8" hidden="1">
              <a:extLst>
                <a:ext uri="{63B3BB69-23CF-44E3-9099-C40C66FF867C}">
                  <a14:compatExt spid="_x0000_s48136"/>
                </a:ext>
                <a:ext uri="{FF2B5EF4-FFF2-40B4-BE49-F238E27FC236}">
                  <a16:creationId xmlns:a16="http://schemas.microsoft.com/office/drawing/2014/main" id="{00000000-0008-0000-0300-000008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105954</xdr:colOff>
          <xdr:row>31</xdr:row>
          <xdr:rowOff>23223</xdr:rowOff>
        </xdr:from>
        <xdr:to>
          <xdr:col>29</xdr:col>
          <xdr:colOff>140244</xdr:colOff>
          <xdr:row>31</xdr:row>
          <xdr:rowOff>251279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300-000007000000}"/>
                </a:ext>
              </a:extLst>
            </xdr:cNvPr>
            <xdr:cNvGrpSpPr/>
          </xdr:nvGrpSpPr>
          <xdr:grpSpPr>
            <a:xfrm>
              <a:off x="4750525" y="8296366"/>
              <a:ext cx="2528933" cy="228056"/>
              <a:chOff x="4736190" y="7744277"/>
              <a:chExt cx="2520030" cy="233136"/>
            </a:xfrm>
          </xdr:grpSpPr>
          <xdr:sp macro="" textlink="">
            <xdr:nvSpPr>
              <xdr:cNvPr id="48137" name="Option Button 9" hidden="1">
                <a:extLst>
                  <a:ext uri="{63B3BB69-23CF-44E3-9099-C40C66FF867C}">
                    <a14:compatExt spid="_x0000_s48137"/>
                  </a:ext>
                  <a:ext uri="{FF2B5EF4-FFF2-40B4-BE49-F238E27FC236}">
                    <a16:creationId xmlns:a16="http://schemas.microsoft.com/office/drawing/2014/main" id="{00000000-0008-0000-0300-000009BC0000}"/>
                  </a:ext>
                </a:extLst>
              </xdr:cNvPr>
              <xdr:cNvSpPr/>
            </xdr:nvSpPr>
            <xdr:spPr bwMode="auto">
              <a:xfrm>
                <a:off x="4736190" y="7744277"/>
                <a:ext cx="832755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48138" name="Option Button 10" hidden="1">
                <a:extLst>
                  <a:ext uri="{63B3BB69-23CF-44E3-9099-C40C66FF867C}">
                    <a14:compatExt spid="_x0000_s48138"/>
                  </a:ext>
                  <a:ext uri="{FF2B5EF4-FFF2-40B4-BE49-F238E27FC236}">
                    <a16:creationId xmlns:a16="http://schemas.microsoft.com/office/drawing/2014/main" id="{00000000-0008-0000-0300-00000ABC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48139" name="Option Button 11" hidden="1">
                <a:extLst>
                  <a:ext uri="{63B3BB69-23CF-44E3-9099-C40C66FF867C}">
                    <a14:compatExt spid="_x0000_s48139"/>
                  </a:ext>
                  <a:ext uri="{FF2B5EF4-FFF2-40B4-BE49-F238E27FC236}">
                    <a16:creationId xmlns:a16="http://schemas.microsoft.com/office/drawing/2014/main" id="{00000000-0008-0000-0300-00000BBC0000}"/>
                  </a:ext>
                </a:extLst>
              </xdr:cNvPr>
              <xdr:cNvSpPr/>
            </xdr:nvSpPr>
            <xdr:spPr bwMode="auto">
              <a:xfrm>
                <a:off x="6423465" y="7744277"/>
                <a:ext cx="832755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95250</xdr:colOff>
          <xdr:row>42</xdr:row>
          <xdr:rowOff>196850</xdr:rowOff>
        </xdr:from>
        <xdr:to>
          <xdr:col>13</xdr:col>
          <xdr:colOff>120650</xdr:colOff>
          <xdr:row>45</xdr:row>
          <xdr:rowOff>120650</xdr:rowOff>
        </xdr:to>
        <xdr:grpSp>
          <xdr:nvGrpSpPr>
            <xdr:cNvPr id="48140" name="グループ化 4">
              <a:extLst>
                <a:ext uri="{FF2B5EF4-FFF2-40B4-BE49-F238E27FC236}">
                  <a16:creationId xmlns:a16="http://schemas.microsoft.com/office/drawing/2014/main" id="{00000000-0008-0000-0300-00000CBC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791607" y="11663136"/>
              <a:ext cx="1839686" cy="794657"/>
              <a:chOff x="17970" y="119442"/>
              <a:chExt cx="15303" cy="4635"/>
            </a:xfrm>
          </xdr:grpSpPr>
          <xdr:grpSp>
            <xdr:nvGrpSpPr>
              <xdr:cNvPr id="48141" name="グループ化 5">
                <a:extLst>
                  <a:ext uri="{FF2B5EF4-FFF2-40B4-BE49-F238E27FC236}">
                    <a16:creationId xmlns:a16="http://schemas.microsoft.com/office/drawing/2014/main" id="{00000000-0008-0000-0300-00000DBC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0573" y="120491"/>
                <a:ext cx="10545" cy="2286"/>
                <a:chOff x="19936" y="120681"/>
                <a:chExt cx="10543" cy="2286"/>
              </a:xfrm>
            </xdr:grpSpPr>
            <xdr:sp macro="" textlink="">
              <xdr:nvSpPr>
                <xdr:cNvPr id="9" name="Option Button 5" hidden="1">
                  <a:extLst>
                    <a:ext uri="{63B3BB69-23CF-44E3-9099-C40C66FF867C}">
                      <a14:compatExt spid="_x0000_s48133"/>
                    </a:ext>
                    <a:ext uri="{FF2B5EF4-FFF2-40B4-BE49-F238E27FC236}">
                      <a16:creationId xmlns:a16="http://schemas.microsoft.com/office/drawing/2014/main" id="{00000000-0008-0000-0300-000009000000}"/>
                    </a:ext>
                  </a:extLst>
                </xdr:cNvPr>
                <xdr:cNvSpPr/>
              </xdr:nvSpPr>
              <xdr:spPr bwMode="auto">
                <a:xfrm>
                  <a:off x="19936" y="120681"/>
                  <a:ext cx="5398" cy="228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10" name="Option Button 6" hidden="1">
                  <a:extLst>
                    <a:ext uri="{63B3BB69-23CF-44E3-9099-C40C66FF867C}">
                      <a14:compatExt spid="_x0000_s48134"/>
                    </a:ext>
                    <a:ext uri="{FF2B5EF4-FFF2-40B4-BE49-F238E27FC236}">
                      <a16:creationId xmlns:a16="http://schemas.microsoft.com/office/drawing/2014/main" id="{00000000-0008-0000-0300-00000A000000}"/>
                    </a:ext>
                  </a:extLst>
                </xdr:cNvPr>
                <xdr:cNvSpPr/>
              </xdr:nvSpPr>
              <xdr:spPr bwMode="auto">
                <a:xfrm>
                  <a:off x="25082" y="120681"/>
                  <a:ext cx="5397" cy="228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8" name="Group Box 7" hidden="1">
                <a:extLst>
                  <a:ext uri="{63B3BB69-23CF-44E3-9099-C40C66FF867C}">
                    <a14:compatExt spid="_x0000_s48135"/>
                  </a:ext>
                  <a:ext uri="{FF2B5EF4-FFF2-40B4-BE49-F238E27FC236}">
                    <a16:creationId xmlns:a16="http://schemas.microsoft.com/office/drawing/2014/main" id="{00000000-0008-0000-0300-000008000000}"/>
                  </a:ext>
                </a:extLst>
              </xdr:cNvPr>
              <xdr:cNvSpPr/>
            </xdr:nvSpPr>
            <xdr:spPr bwMode="auto">
              <a:xfrm>
                <a:off x="17970" y="119442"/>
                <a:ext cx="15303" cy="463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41</xdr:row>
      <xdr:rowOff>31750</xdr:rowOff>
    </xdr:from>
    <xdr:to>
      <xdr:col>15</xdr:col>
      <xdr:colOff>120650</xdr:colOff>
      <xdr:row>41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661160" y="106222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115782</xdr:colOff>
          <xdr:row>24</xdr:row>
          <xdr:rowOff>139307</xdr:rowOff>
        </xdr:from>
        <xdr:to>
          <xdr:col>22</xdr:col>
          <xdr:colOff>208159</xdr:colOff>
          <xdr:row>26</xdr:row>
          <xdr:rowOff>184198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400-000003000000}"/>
                </a:ext>
              </a:extLst>
            </xdr:cNvPr>
            <xdr:cNvGrpSpPr/>
          </xdr:nvGrpSpPr>
          <xdr:grpSpPr>
            <a:xfrm>
              <a:off x="1812139" y="6380450"/>
              <a:ext cx="3947734" cy="625462"/>
              <a:chOff x="2730505" y="6356337"/>
              <a:chExt cx="3765545" cy="565147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400-000004000000}"/>
                  </a:ext>
                </a:extLst>
              </xdr:cNvPr>
              <xdr:cNvGrpSpPr/>
            </xdr:nvGrpSpPr>
            <xdr:grpSpPr>
              <a:xfrm>
                <a:off x="3098796" y="6480174"/>
                <a:ext cx="2920993" cy="282576"/>
                <a:chOff x="3098796" y="6480174"/>
                <a:chExt cx="2920993" cy="282576"/>
              </a:xfrm>
            </xdr:grpSpPr>
            <xdr:sp macro="" textlink="">
              <xdr:nvSpPr>
                <xdr:cNvPr id="49153" name="オンサイトPPAモデル" hidden="1">
                  <a:extLst>
                    <a:ext uri="{63B3BB69-23CF-44E3-9099-C40C66FF867C}">
                      <a14:compatExt spid="_x0000_s49153"/>
                    </a:ext>
                    <a:ext uri="{FF2B5EF4-FFF2-40B4-BE49-F238E27FC236}">
                      <a16:creationId xmlns:a16="http://schemas.microsoft.com/office/drawing/2014/main" id="{00000000-0008-0000-0400-000001C00000}"/>
                    </a:ext>
                  </a:extLst>
                </xdr:cNvPr>
                <xdr:cNvSpPr/>
              </xdr:nvSpPr>
              <xdr:spPr bwMode="auto">
                <a:xfrm>
                  <a:off x="4730742" y="6480175"/>
                  <a:ext cx="1289047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49154" name="リースモデル" hidden="1">
                  <a:extLst>
                    <a:ext uri="{63B3BB69-23CF-44E3-9099-C40C66FF867C}">
                      <a14:compatExt spid="_x0000_s49154"/>
                    </a:ext>
                    <a:ext uri="{FF2B5EF4-FFF2-40B4-BE49-F238E27FC236}">
                      <a16:creationId xmlns:a16="http://schemas.microsoft.com/office/drawing/2014/main" id="{00000000-0008-0000-0400-000002C0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0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49155" name="自社購入" hidden="1">
                  <a:extLst>
                    <a:ext uri="{63B3BB69-23CF-44E3-9099-C40C66FF867C}">
                      <a14:compatExt spid="_x0000_s49155"/>
                    </a:ext>
                    <a:ext uri="{FF2B5EF4-FFF2-40B4-BE49-F238E27FC236}">
                      <a16:creationId xmlns:a16="http://schemas.microsoft.com/office/drawing/2014/main" id="{00000000-0008-0000-0400-000003C00000}"/>
                    </a:ext>
                  </a:extLst>
                </xdr:cNvPr>
                <xdr:cNvSpPr/>
              </xdr:nvSpPr>
              <xdr:spPr bwMode="auto">
                <a:xfrm>
                  <a:off x="3098796" y="6480174"/>
                  <a:ext cx="755651" cy="282576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49156" name="Group Box 4" hidden="1">
                <a:extLst>
                  <a:ext uri="{63B3BB69-23CF-44E3-9099-C40C66FF867C}">
                    <a14:compatExt spid="_x0000_s49156"/>
                  </a:ext>
                  <a:ext uri="{FF2B5EF4-FFF2-40B4-BE49-F238E27FC236}">
                    <a16:creationId xmlns:a16="http://schemas.microsoft.com/office/drawing/2014/main" id="{00000000-0008-0000-0400-000004C00000}"/>
                  </a:ext>
                </a:extLst>
              </xdr:cNvPr>
              <xdr:cNvSpPr/>
            </xdr:nvSpPr>
            <xdr:spPr bwMode="auto">
              <a:xfrm>
                <a:off x="2730505" y="6356337"/>
                <a:ext cx="3765545" cy="56514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74851</xdr:colOff>
          <xdr:row>42</xdr:row>
          <xdr:rowOff>177140</xdr:rowOff>
        </xdr:from>
        <xdr:to>
          <xdr:col>13</xdr:col>
          <xdr:colOff>123902</xdr:colOff>
          <xdr:row>45</xdr:row>
          <xdr:rowOff>121773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GrpSpPr/>
          </xdr:nvGrpSpPr>
          <xdr:grpSpPr>
            <a:xfrm>
              <a:off x="1771208" y="11643426"/>
              <a:ext cx="1863337" cy="815490"/>
              <a:chOff x="1797050" y="11944129"/>
              <a:chExt cx="1530350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400-000006000000}"/>
                  </a:ext>
                </a:extLst>
              </xdr:cNvPr>
              <xdr:cNvGrpSpPr/>
            </xdr:nvGrpSpPr>
            <xdr:grpSpPr>
              <a:xfrm>
                <a:off x="2057398" y="12049125"/>
                <a:ext cx="1054098" cy="228600"/>
                <a:chOff x="1993898" y="12068175"/>
                <a:chExt cx="1054098" cy="228600"/>
              </a:xfrm>
            </xdr:grpSpPr>
            <xdr:sp macro="" textlink="">
              <xdr:nvSpPr>
                <xdr:cNvPr id="49157" name="Option Button 5" hidden="1">
                  <a:extLst>
                    <a:ext uri="{63B3BB69-23CF-44E3-9099-C40C66FF867C}">
                      <a14:compatExt spid="_x0000_s49157"/>
                    </a:ext>
                    <a:ext uri="{FF2B5EF4-FFF2-40B4-BE49-F238E27FC236}">
                      <a16:creationId xmlns:a16="http://schemas.microsoft.com/office/drawing/2014/main" id="{00000000-0008-0000-0400-000005C00000}"/>
                    </a:ext>
                  </a:extLst>
                </xdr:cNvPr>
                <xdr:cNvSpPr/>
              </xdr:nvSpPr>
              <xdr:spPr bwMode="auto">
                <a:xfrm>
                  <a:off x="1993898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49158" name="Option Button 6" hidden="1">
                  <a:extLst>
                    <a:ext uri="{63B3BB69-23CF-44E3-9099-C40C66FF867C}">
                      <a14:compatExt spid="_x0000_s49158"/>
                    </a:ext>
                    <a:ext uri="{FF2B5EF4-FFF2-40B4-BE49-F238E27FC236}">
                      <a16:creationId xmlns:a16="http://schemas.microsoft.com/office/drawing/2014/main" id="{00000000-0008-0000-0400-000006C00000}"/>
                    </a:ext>
                  </a:extLst>
                </xdr:cNvPr>
                <xdr:cNvSpPr/>
              </xdr:nvSpPr>
              <xdr:spPr bwMode="auto">
                <a:xfrm>
                  <a:off x="2508248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49159" name="Group Box 7" hidden="1">
                <a:extLst>
                  <a:ext uri="{63B3BB69-23CF-44E3-9099-C40C66FF867C}">
                    <a14:compatExt spid="_x0000_s49159"/>
                  </a:ext>
                  <a:ext uri="{FF2B5EF4-FFF2-40B4-BE49-F238E27FC236}">
                    <a16:creationId xmlns:a16="http://schemas.microsoft.com/office/drawing/2014/main" id="{00000000-0008-0000-0400-000007C00000}"/>
                  </a:ext>
                </a:extLst>
              </xdr:cNvPr>
              <xdr:cNvSpPr/>
            </xdr:nvSpPr>
            <xdr:spPr bwMode="auto">
              <a:xfrm>
                <a:off x="1797050" y="11944129"/>
                <a:ext cx="1530350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44</xdr:row>
          <xdr:rowOff>25400</xdr:rowOff>
        </xdr:from>
        <xdr:to>
          <xdr:col>19</xdr:col>
          <xdr:colOff>0</xdr:colOff>
          <xdr:row>44</xdr:row>
          <xdr:rowOff>266700</xdr:rowOff>
        </xdr:to>
        <xdr:sp macro="" textlink="">
          <xdr:nvSpPr>
            <xdr:cNvPr id="49160" name="Check Box 8" hidden="1">
              <a:extLst>
                <a:ext uri="{63B3BB69-23CF-44E3-9099-C40C66FF867C}">
                  <a14:compatExt spid="_x0000_s49160"/>
                </a:ext>
                <a:ext uri="{FF2B5EF4-FFF2-40B4-BE49-F238E27FC236}">
                  <a16:creationId xmlns:a16="http://schemas.microsoft.com/office/drawing/2014/main" id="{00000000-0008-0000-0400-000008C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104684</xdr:colOff>
          <xdr:row>31</xdr:row>
          <xdr:rowOff>20683</xdr:rowOff>
        </xdr:from>
        <xdr:to>
          <xdr:col>29</xdr:col>
          <xdr:colOff>137704</xdr:colOff>
          <xdr:row>31</xdr:row>
          <xdr:rowOff>248739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400-000007000000}"/>
                </a:ext>
              </a:extLst>
            </xdr:cNvPr>
            <xdr:cNvGrpSpPr/>
          </xdr:nvGrpSpPr>
          <xdr:grpSpPr>
            <a:xfrm>
              <a:off x="4749255" y="8293826"/>
              <a:ext cx="2527663" cy="228056"/>
              <a:chOff x="4736194" y="7744277"/>
              <a:chExt cx="2520039" cy="233136"/>
            </a:xfrm>
          </xdr:grpSpPr>
          <xdr:sp macro="" textlink="">
            <xdr:nvSpPr>
              <xdr:cNvPr id="49161" name="Option Button 9" hidden="1">
                <a:extLst>
                  <a:ext uri="{63B3BB69-23CF-44E3-9099-C40C66FF867C}">
                    <a14:compatExt spid="_x0000_s49161"/>
                  </a:ext>
                  <a:ext uri="{FF2B5EF4-FFF2-40B4-BE49-F238E27FC236}">
                    <a16:creationId xmlns:a16="http://schemas.microsoft.com/office/drawing/2014/main" id="{00000000-0008-0000-0400-000009C00000}"/>
                  </a:ext>
                </a:extLst>
              </xdr:cNvPr>
              <xdr:cNvSpPr/>
            </xdr:nvSpPr>
            <xdr:spPr bwMode="auto">
              <a:xfrm>
                <a:off x="4736194" y="7744277"/>
                <a:ext cx="832756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49162" name="Option Button 10" hidden="1">
                <a:extLst>
                  <a:ext uri="{63B3BB69-23CF-44E3-9099-C40C66FF867C}">
                    <a14:compatExt spid="_x0000_s49162"/>
                  </a:ext>
                  <a:ext uri="{FF2B5EF4-FFF2-40B4-BE49-F238E27FC236}">
                    <a16:creationId xmlns:a16="http://schemas.microsoft.com/office/drawing/2014/main" id="{00000000-0008-0000-0400-00000AC0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49163" name="Option Button 11" hidden="1">
                <a:extLst>
                  <a:ext uri="{63B3BB69-23CF-44E3-9099-C40C66FF867C}">
                    <a14:compatExt spid="_x0000_s49163"/>
                  </a:ext>
                  <a:ext uri="{FF2B5EF4-FFF2-40B4-BE49-F238E27FC236}">
                    <a16:creationId xmlns:a16="http://schemas.microsoft.com/office/drawing/2014/main" id="{00000000-0008-0000-0400-00000BC00000}"/>
                  </a:ext>
                </a:extLst>
              </xdr:cNvPr>
              <xdr:cNvSpPr/>
            </xdr:nvSpPr>
            <xdr:spPr bwMode="auto">
              <a:xfrm>
                <a:off x="6423474" y="7744277"/>
                <a:ext cx="832759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/><Relationship Id="rId13" Type="http://schemas.openxmlformats.org/officeDocument/2006/relationships/ctrlProp" Target="../ctrlProps/ctrlProp2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5.xml"/><Relationship Id="rId12" Type="http://schemas.openxmlformats.org/officeDocument/2006/relationships/ctrlProp" Target="../ctrlProps/ctrlProp2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4.xml"/><Relationship Id="rId11" Type="http://schemas.openxmlformats.org/officeDocument/2006/relationships/ctrlProp" Target="../ctrlProps/ctrlProp19.xml"/><Relationship Id="rId5" Type="http://schemas.openxmlformats.org/officeDocument/2006/relationships/ctrlProp" Target="../ctrlProps/ctrlProp13.xml"/><Relationship Id="rId10" Type="http://schemas.openxmlformats.org/officeDocument/2006/relationships/ctrlProp" Target="../ctrlProps/ctrlProp18.xml"/><Relationship Id="rId4" Type="http://schemas.openxmlformats.org/officeDocument/2006/relationships/ctrlProp" Target="../ctrlProps/ctrlProp12.xml"/><Relationship Id="rId9" Type="http://schemas.openxmlformats.org/officeDocument/2006/relationships/ctrlProp" Target="../ctrlProps/ctrlProp17.xml"/><Relationship Id="rId14" Type="http://schemas.openxmlformats.org/officeDocument/2006/relationships/ctrlProp" Target="../ctrlProps/ctrlProp2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13" Type="http://schemas.openxmlformats.org/officeDocument/2006/relationships/ctrlProp" Target="../ctrlProps/ctrlProp32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6.xml"/><Relationship Id="rId12" Type="http://schemas.openxmlformats.org/officeDocument/2006/relationships/ctrlProp" Target="../ctrlProps/ctrlProp3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25.xml"/><Relationship Id="rId11" Type="http://schemas.openxmlformats.org/officeDocument/2006/relationships/ctrlProp" Target="../ctrlProps/ctrlProp30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Relationship Id="rId14" Type="http://schemas.openxmlformats.org/officeDocument/2006/relationships/ctrlProp" Target="../ctrlProps/ctrlProp3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AF196-1421-4440-9146-269DE3825175}">
  <dimension ref="A1:AI53"/>
  <sheetViews>
    <sheetView tabSelected="1" view="pageBreakPreview" topLeftCell="A15" zoomScale="60" zoomScaleNormal="100" workbookViewId="0">
      <selection activeCell="A47" sqref="A47:F47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73</v>
      </c>
      <c r="AD1" s="25" t="s">
        <v>78</v>
      </c>
    </row>
    <row r="2" spans="1:30" ht="18" customHeight="1" x14ac:dyDescent="0.55000000000000004"/>
    <row r="3" spans="1:30" ht="18" customHeight="1" x14ac:dyDescent="0.55000000000000004">
      <c r="A3" s="129" t="s">
        <v>0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</row>
    <row r="4" spans="1:30" ht="18" customHeight="1" x14ac:dyDescent="0.55000000000000004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</row>
    <row r="5" spans="1:30" ht="18" customHeight="1" x14ac:dyDescent="0.55000000000000004">
      <c r="A5" s="130" t="s">
        <v>1</v>
      </c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</row>
    <row r="6" spans="1:30" ht="18" customHeight="1" x14ac:dyDescent="0.55000000000000004">
      <c r="A6" s="130" t="s">
        <v>2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</row>
    <row r="7" spans="1:30" ht="6" customHeight="1" x14ac:dyDescent="0.55000000000000004"/>
    <row r="8" spans="1:30" ht="23.15" customHeight="1" x14ac:dyDescent="0.55000000000000004">
      <c r="A8" s="131" t="s">
        <v>70</v>
      </c>
      <c r="B8" s="131"/>
      <c r="C8" s="131"/>
      <c r="D8" s="131"/>
      <c r="E8" s="131"/>
      <c r="F8" s="131"/>
      <c r="G8" s="67" t="s">
        <v>13</v>
      </c>
      <c r="H8" s="68"/>
      <c r="I8" s="68"/>
      <c r="J8" s="68"/>
      <c r="K8" s="69"/>
      <c r="L8" s="125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6"/>
      <c r="AC8" s="126"/>
      <c r="AD8" s="132"/>
    </row>
    <row r="9" spans="1:30" ht="23.15" customHeight="1" x14ac:dyDescent="0.55000000000000004">
      <c r="A9" s="131"/>
      <c r="B9" s="131"/>
      <c r="C9" s="131"/>
      <c r="D9" s="131"/>
      <c r="E9" s="131"/>
      <c r="F9" s="131"/>
      <c r="G9" s="38" t="s">
        <v>14</v>
      </c>
      <c r="H9" s="38"/>
      <c r="I9" s="38"/>
      <c r="J9" s="38"/>
      <c r="K9" s="38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</row>
    <row r="10" spans="1:30" ht="23.15" customHeight="1" x14ac:dyDescent="0.55000000000000004">
      <c r="A10" s="66" t="s">
        <v>3</v>
      </c>
      <c r="B10" s="66"/>
      <c r="C10" s="66"/>
      <c r="D10" s="66"/>
      <c r="E10" s="66"/>
      <c r="F10" s="66"/>
      <c r="G10" s="38" t="s">
        <v>4</v>
      </c>
      <c r="H10" s="38"/>
      <c r="I10" s="38"/>
      <c r="J10" s="38"/>
      <c r="K10" s="38"/>
      <c r="L10" s="127"/>
      <c r="M10" s="128"/>
      <c r="N10" s="128"/>
      <c r="O10" s="128"/>
      <c r="P10" s="128"/>
      <c r="Q10" s="128"/>
      <c r="R10" s="128"/>
      <c r="S10" s="113" t="s">
        <v>5</v>
      </c>
      <c r="T10" s="114"/>
      <c r="U10" s="40" t="s">
        <v>6</v>
      </c>
      <c r="V10" s="40"/>
      <c r="W10" s="40"/>
      <c r="X10" s="40"/>
      <c r="Y10" s="40"/>
      <c r="Z10" s="127"/>
      <c r="AA10" s="128"/>
      <c r="AB10" s="128"/>
      <c r="AC10" s="113" t="s">
        <v>7</v>
      </c>
      <c r="AD10" s="114"/>
    </row>
    <row r="11" spans="1:30" ht="23.15" customHeight="1" x14ac:dyDescent="0.55000000000000004">
      <c r="A11" s="40" t="s">
        <v>8</v>
      </c>
      <c r="B11" s="40"/>
      <c r="C11" s="40"/>
      <c r="D11" s="40"/>
      <c r="E11" s="40"/>
      <c r="F11" s="40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</row>
    <row r="12" spans="1:30" ht="23.15" customHeight="1" x14ac:dyDescent="0.55000000000000004">
      <c r="A12" s="40" t="s">
        <v>9</v>
      </c>
      <c r="B12" s="40"/>
      <c r="C12" s="40"/>
      <c r="D12" s="40"/>
      <c r="E12" s="40"/>
      <c r="F12" s="40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</row>
    <row r="13" spans="1:30" ht="23.15" customHeight="1" x14ac:dyDescent="0.55000000000000004">
      <c r="A13" s="40" t="s">
        <v>10</v>
      </c>
      <c r="B13" s="40"/>
      <c r="C13" s="40"/>
      <c r="D13" s="40"/>
      <c r="E13" s="40"/>
      <c r="F13" s="40"/>
      <c r="G13" s="116" t="s">
        <v>57</v>
      </c>
      <c r="H13" s="117"/>
      <c r="I13" s="117"/>
      <c r="J13" s="118"/>
      <c r="K13" s="119"/>
      <c r="L13" s="120"/>
      <c r="M13" s="120"/>
      <c r="N13" s="120"/>
      <c r="O13" s="120"/>
      <c r="P13" s="120"/>
      <c r="Q13" s="120"/>
      <c r="R13" s="121"/>
      <c r="S13" s="116" t="s">
        <v>58</v>
      </c>
      <c r="T13" s="117"/>
      <c r="U13" s="117"/>
      <c r="V13" s="118"/>
      <c r="W13" s="122"/>
      <c r="X13" s="123"/>
      <c r="Y13" s="123"/>
      <c r="Z13" s="123"/>
      <c r="AA13" s="123"/>
      <c r="AB13" s="123"/>
      <c r="AC13" s="123"/>
      <c r="AD13" s="124"/>
    </row>
    <row r="14" spans="1:30" ht="15.65" customHeight="1" x14ac:dyDescent="0.55000000000000004">
      <c r="A14" s="8"/>
      <c r="B14" s="8"/>
      <c r="C14" s="8"/>
      <c r="D14" s="8"/>
      <c r="E14" s="8"/>
      <c r="F14" s="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1:30" ht="25" customHeight="1" x14ac:dyDescent="0.55000000000000004">
      <c r="A15" s="133" t="s">
        <v>11</v>
      </c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5"/>
    </row>
    <row r="16" spans="1:30" ht="23.15" customHeight="1" x14ac:dyDescent="0.55000000000000004">
      <c r="A16" s="131" t="s">
        <v>12</v>
      </c>
      <c r="B16" s="131"/>
      <c r="C16" s="131"/>
      <c r="D16" s="131"/>
      <c r="E16" s="131"/>
      <c r="F16" s="131"/>
      <c r="G16" s="67" t="s">
        <v>13</v>
      </c>
      <c r="H16" s="68"/>
      <c r="I16" s="68"/>
      <c r="J16" s="68"/>
      <c r="K16" s="69"/>
      <c r="L16" s="125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32"/>
    </row>
    <row r="17" spans="1:32" ht="23.15" customHeight="1" x14ac:dyDescent="0.55000000000000004">
      <c r="A17" s="131"/>
      <c r="B17" s="131"/>
      <c r="C17" s="131"/>
      <c r="D17" s="131"/>
      <c r="E17" s="131"/>
      <c r="F17" s="131"/>
      <c r="G17" s="38" t="s">
        <v>14</v>
      </c>
      <c r="H17" s="38"/>
      <c r="I17" s="38"/>
      <c r="J17" s="38"/>
      <c r="K17" s="38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</row>
    <row r="18" spans="1:32" ht="23.15" customHeight="1" x14ac:dyDescent="0.55000000000000004">
      <c r="A18" s="66" t="s">
        <v>3</v>
      </c>
      <c r="B18" s="66"/>
      <c r="C18" s="66"/>
      <c r="D18" s="66"/>
      <c r="E18" s="66"/>
      <c r="F18" s="66"/>
      <c r="G18" s="38" t="s">
        <v>4</v>
      </c>
      <c r="H18" s="38"/>
      <c r="I18" s="38"/>
      <c r="J18" s="38"/>
      <c r="K18" s="38"/>
      <c r="L18" s="125"/>
      <c r="M18" s="126"/>
      <c r="N18" s="126"/>
      <c r="O18" s="126"/>
      <c r="P18" s="126"/>
      <c r="Q18" s="126"/>
      <c r="R18" s="126"/>
      <c r="S18" s="113" t="s">
        <v>5</v>
      </c>
      <c r="T18" s="114"/>
      <c r="U18" s="40" t="s">
        <v>6</v>
      </c>
      <c r="V18" s="40"/>
      <c r="W18" s="40"/>
      <c r="X18" s="40"/>
      <c r="Y18" s="40"/>
      <c r="Z18" s="125"/>
      <c r="AA18" s="126"/>
      <c r="AB18" s="126"/>
      <c r="AC18" s="113" t="s">
        <v>7</v>
      </c>
      <c r="AD18" s="114"/>
    </row>
    <row r="19" spans="1:32" ht="23.15" customHeight="1" x14ac:dyDescent="0.55000000000000004">
      <c r="A19" s="40" t="s">
        <v>8</v>
      </c>
      <c r="B19" s="40"/>
      <c r="C19" s="40"/>
      <c r="D19" s="40"/>
      <c r="E19" s="40"/>
      <c r="F19" s="40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</row>
    <row r="20" spans="1:32" ht="23.15" customHeight="1" x14ac:dyDescent="0.55000000000000004">
      <c r="A20" s="40" t="s">
        <v>9</v>
      </c>
      <c r="B20" s="40"/>
      <c r="C20" s="40"/>
      <c r="D20" s="40"/>
      <c r="E20" s="40"/>
      <c r="F20" s="40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</row>
    <row r="21" spans="1:32" ht="23.15" customHeight="1" x14ac:dyDescent="0.55000000000000004">
      <c r="A21" s="40" t="s">
        <v>10</v>
      </c>
      <c r="B21" s="40"/>
      <c r="C21" s="40"/>
      <c r="D21" s="40"/>
      <c r="E21" s="40"/>
      <c r="F21" s="40"/>
      <c r="G21" s="116" t="s">
        <v>57</v>
      </c>
      <c r="H21" s="117"/>
      <c r="I21" s="117"/>
      <c r="J21" s="118"/>
      <c r="K21" s="119"/>
      <c r="L21" s="120"/>
      <c r="M21" s="120"/>
      <c r="N21" s="120"/>
      <c r="O21" s="120"/>
      <c r="P21" s="120"/>
      <c r="Q21" s="120"/>
      <c r="R21" s="121"/>
      <c r="S21" s="116" t="s">
        <v>58</v>
      </c>
      <c r="T21" s="117"/>
      <c r="U21" s="117"/>
      <c r="V21" s="118"/>
      <c r="W21" s="122"/>
      <c r="X21" s="123"/>
      <c r="Y21" s="123"/>
      <c r="Z21" s="123"/>
      <c r="AA21" s="123"/>
      <c r="AB21" s="123"/>
      <c r="AC21" s="123"/>
      <c r="AD21" s="124"/>
    </row>
    <row r="22" spans="1:32" ht="15.5" customHeight="1" x14ac:dyDescent="0.55000000000000004"/>
    <row r="23" spans="1:32" ht="25" customHeight="1" x14ac:dyDescent="0.55000000000000004">
      <c r="A23" s="101" t="s">
        <v>15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</row>
    <row r="24" spans="1:32" ht="23.15" customHeight="1" x14ac:dyDescent="0.55000000000000004">
      <c r="A24" s="102" t="s">
        <v>16</v>
      </c>
      <c r="B24" s="103"/>
      <c r="C24" s="103"/>
      <c r="D24" s="103"/>
      <c r="E24" s="103"/>
      <c r="F24" s="104"/>
      <c r="G24" s="105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7"/>
    </row>
    <row r="25" spans="1:32" ht="23.15" customHeight="1" x14ac:dyDescent="0.55000000000000004">
      <c r="A25" s="102" t="s">
        <v>17</v>
      </c>
      <c r="B25" s="103"/>
      <c r="C25" s="103"/>
      <c r="D25" s="103"/>
      <c r="E25" s="103"/>
      <c r="F25" s="104"/>
      <c r="G25" s="108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10"/>
      <c r="AF25" s="16">
        <v>3</v>
      </c>
    </row>
    <row r="26" spans="1:32" ht="23.15" customHeight="1" x14ac:dyDescent="0.55000000000000004">
      <c r="A26" s="38" t="s">
        <v>63</v>
      </c>
      <c r="B26" s="38"/>
      <c r="C26" s="38"/>
      <c r="D26" s="38"/>
      <c r="E26" s="38"/>
      <c r="F26" s="38"/>
      <c r="G26" s="67" t="s">
        <v>67</v>
      </c>
      <c r="H26" s="68"/>
      <c r="I26" s="68"/>
      <c r="J26" s="68"/>
      <c r="K26" s="111"/>
      <c r="L26" s="112"/>
      <c r="M26" s="112"/>
      <c r="N26" s="13" t="s">
        <v>18</v>
      </c>
      <c r="O26" s="32"/>
      <c r="P26" s="13" t="s">
        <v>19</v>
      </c>
      <c r="Q26" s="32"/>
      <c r="R26" s="14" t="s">
        <v>20</v>
      </c>
      <c r="S26" s="67" t="s">
        <v>68</v>
      </c>
      <c r="T26" s="68"/>
      <c r="U26" s="68"/>
      <c r="V26" s="69"/>
      <c r="W26" s="45"/>
      <c r="X26" s="45"/>
      <c r="Y26" s="45"/>
      <c r="Z26" s="13" t="s">
        <v>18</v>
      </c>
      <c r="AA26" s="32"/>
      <c r="AB26" s="13" t="s">
        <v>19</v>
      </c>
      <c r="AC26" s="32"/>
      <c r="AD26" s="14" t="s">
        <v>20</v>
      </c>
    </row>
    <row r="27" spans="1:32" ht="23.15" customHeight="1" x14ac:dyDescent="0.55000000000000004">
      <c r="A27" s="77" t="s">
        <v>21</v>
      </c>
      <c r="B27" s="50"/>
      <c r="C27" s="47" t="s">
        <v>22</v>
      </c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56"/>
      <c r="O27" s="91" t="s">
        <v>23</v>
      </c>
      <c r="P27" s="92"/>
      <c r="Q27" s="92"/>
      <c r="R27" s="93"/>
      <c r="S27" s="94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31" t="s">
        <v>24</v>
      </c>
    </row>
    <row r="28" spans="1:32" ht="23.15" customHeight="1" x14ac:dyDescent="0.55000000000000004">
      <c r="A28" s="79"/>
      <c r="B28" s="89"/>
      <c r="C28" s="81" t="s">
        <v>25</v>
      </c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51"/>
      <c r="O28" s="91" t="s">
        <v>23</v>
      </c>
      <c r="P28" s="92"/>
      <c r="Q28" s="92"/>
      <c r="R28" s="93"/>
      <c r="S28" s="94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31" t="s">
        <v>24</v>
      </c>
    </row>
    <row r="29" spans="1:32" ht="23.15" customHeight="1" x14ac:dyDescent="0.55000000000000004">
      <c r="A29" s="79"/>
      <c r="B29" s="89"/>
      <c r="C29" s="47" t="s">
        <v>26</v>
      </c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56"/>
      <c r="S29" s="40" t="s">
        <v>27</v>
      </c>
      <c r="T29" s="47"/>
      <c r="U29" s="63">
        <f>INT(MIN(S27:AC28))</f>
        <v>0</v>
      </c>
      <c r="V29" s="64"/>
      <c r="W29" s="64"/>
      <c r="X29" s="64"/>
      <c r="Y29" s="64"/>
      <c r="Z29" s="64"/>
      <c r="AA29" s="64"/>
      <c r="AB29" s="64"/>
      <c r="AC29" s="65"/>
      <c r="AD29" s="34" t="s">
        <v>24</v>
      </c>
    </row>
    <row r="30" spans="1:32" ht="23.15" customHeight="1" x14ac:dyDescent="0.55000000000000004">
      <c r="A30" s="79"/>
      <c r="B30" s="89"/>
      <c r="C30" s="77" t="s">
        <v>28</v>
      </c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50"/>
      <c r="S30" s="40" t="s">
        <v>29</v>
      </c>
      <c r="T30" s="47"/>
      <c r="U30" s="58">
        <f>IF(5000001&lt;ROUNDDOWN(U29*50000,-3),5000000,ROUNDDOWN(U29*50000,-3))</f>
        <v>0</v>
      </c>
      <c r="V30" s="59"/>
      <c r="W30" s="59"/>
      <c r="X30" s="59"/>
      <c r="Y30" s="59"/>
      <c r="Z30" s="59"/>
      <c r="AA30" s="59"/>
      <c r="AB30" s="59"/>
      <c r="AC30" s="60"/>
      <c r="AD30" s="33" t="s">
        <v>5</v>
      </c>
    </row>
    <row r="31" spans="1:32" ht="23.15" customHeight="1" x14ac:dyDescent="0.55000000000000004">
      <c r="A31" s="81"/>
      <c r="B31" s="51"/>
      <c r="C31" s="81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51"/>
      <c r="S31" s="40"/>
      <c r="T31" s="47"/>
      <c r="U31" s="61" t="s">
        <v>30</v>
      </c>
      <c r="V31" s="62"/>
      <c r="W31" s="62"/>
      <c r="X31" s="62"/>
      <c r="Y31" s="62"/>
      <c r="Z31" s="62"/>
      <c r="AA31" s="62"/>
      <c r="AB31" s="62"/>
      <c r="AC31" s="62"/>
      <c r="AD31" s="62"/>
    </row>
    <row r="32" spans="1:32" ht="23.15" customHeight="1" x14ac:dyDescent="0.55000000000000004">
      <c r="A32" s="77" t="s">
        <v>31</v>
      </c>
      <c r="B32" s="78"/>
      <c r="C32" s="40" t="s">
        <v>62</v>
      </c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83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5"/>
      <c r="AF32" s="16">
        <v>1</v>
      </c>
    </row>
    <row r="33" spans="1:35" ht="23.15" customHeight="1" x14ac:dyDescent="0.55000000000000004">
      <c r="A33" s="79"/>
      <c r="B33" s="80"/>
      <c r="C33" s="77" t="str">
        <f>CHOOSE(AF32,"SII登録製品","SII登録製品","その他")</f>
        <v>SII登録製品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50"/>
      <c r="S33" s="86" t="str">
        <f>CHOOSE(AF32,"メーカー名","メーカー名","アンペア")</f>
        <v>メーカー名</v>
      </c>
      <c r="T33" s="87"/>
      <c r="U33" s="87"/>
      <c r="V33" s="88"/>
      <c r="W33" s="86" t="str">
        <f>CHOOSE(AF32,"登録型番","登録型番","単電池の定格電圧")</f>
        <v>登録型番</v>
      </c>
      <c r="X33" s="87"/>
      <c r="Y33" s="87"/>
      <c r="Z33" s="88"/>
      <c r="AA33" s="87" t="str">
        <f>CHOOSE(AF32,"登録容量","登録容量","蓄電容量")</f>
        <v>登録容量</v>
      </c>
      <c r="AB33" s="87"/>
      <c r="AC33" s="87"/>
      <c r="AD33" s="88"/>
    </row>
    <row r="34" spans="1:35" ht="23.15" customHeight="1" x14ac:dyDescent="0.55000000000000004">
      <c r="A34" s="79"/>
      <c r="B34" s="80"/>
      <c r="C34" s="81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51"/>
      <c r="S34" s="96"/>
      <c r="T34" s="97"/>
      <c r="U34" s="97"/>
      <c r="V34" s="10" t="str">
        <f>CHOOSE(AF32,"","","Ah")</f>
        <v/>
      </c>
      <c r="W34" s="98"/>
      <c r="X34" s="99"/>
      <c r="Y34" s="99"/>
      <c r="Z34" s="11" t="str">
        <f>CHOOSE(AF32," "," ","V")</f>
        <v xml:space="preserve"> </v>
      </c>
      <c r="AA34" s="99"/>
      <c r="AB34" s="99"/>
      <c r="AC34" s="99"/>
      <c r="AD34" s="15" t="s">
        <v>32</v>
      </c>
    </row>
    <row r="35" spans="1:35" ht="23.15" customHeight="1" x14ac:dyDescent="0.55000000000000004">
      <c r="A35" s="79"/>
      <c r="B35" s="80"/>
      <c r="C35" s="47" t="str">
        <f>CHOOSE(AF32,"設置セット数","設置セット数","設　置　台　数")</f>
        <v>設置セット数</v>
      </c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56"/>
      <c r="S35" s="74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5" t="str">
        <f>CHOOSE(AF32,"","セット","台")</f>
        <v/>
      </c>
    </row>
    <row r="36" spans="1:35" ht="23.15" customHeight="1" x14ac:dyDescent="0.55000000000000004">
      <c r="A36" s="79"/>
      <c r="B36" s="80"/>
      <c r="C36" s="40" t="s">
        <v>61</v>
      </c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 t="s">
        <v>33</v>
      </c>
      <c r="T36" s="47"/>
      <c r="U36" s="63">
        <f>ROUNDDOWN(AA34*S35,1)</f>
        <v>0</v>
      </c>
      <c r="V36" s="64"/>
      <c r="W36" s="64"/>
      <c r="X36" s="64"/>
      <c r="Y36" s="64"/>
      <c r="Z36" s="64"/>
      <c r="AA36" s="64"/>
      <c r="AB36" s="64"/>
      <c r="AC36" s="65"/>
      <c r="AD36" s="34" t="s">
        <v>32</v>
      </c>
    </row>
    <row r="37" spans="1:35" ht="23.15" customHeight="1" x14ac:dyDescent="0.55000000000000004">
      <c r="A37" s="79"/>
      <c r="B37" s="80"/>
      <c r="C37" s="66" t="s">
        <v>34</v>
      </c>
      <c r="D37" s="66"/>
      <c r="E37" s="66"/>
      <c r="F37" s="66"/>
      <c r="G37" s="66"/>
      <c r="H37" s="66"/>
      <c r="I37" s="66"/>
      <c r="J37" s="66"/>
      <c r="K37" s="66"/>
      <c r="L37" s="66"/>
      <c r="M37" s="67" t="s">
        <v>35</v>
      </c>
      <c r="N37" s="68"/>
      <c r="O37" s="68"/>
      <c r="P37" s="68"/>
      <c r="Q37" s="68"/>
      <c r="R37" s="69"/>
      <c r="S37" s="70" t="s">
        <v>36</v>
      </c>
      <c r="T37" s="71"/>
      <c r="U37" s="72"/>
      <c r="V37" s="73"/>
      <c r="W37" s="73"/>
      <c r="X37" s="73"/>
      <c r="Y37" s="73"/>
      <c r="Z37" s="73"/>
      <c r="AA37" s="73"/>
      <c r="AB37" s="73"/>
      <c r="AC37" s="74"/>
      <c r="AD37" s="31" t="s">
        <v>5</v>
      </c>
    </row>
    <row r="38" spans="1:35" ht="23.15" customHeight="1" x14ac:dyDescent="0.55000000000000004">
      <c r="A38" s="79"/>
      <c r="B38" s="80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7" t="s">
        <v>37</v>
      </c>
      <c r="N38" s="68"/>
      <c r="O38" s="68"/>
      <c r="P38" s="68"/>
      <c r="Q38" s="68"/>
      <c r="R38" s="69"/>
      <c r="S38" s="70" t="s">
        <v>38</v>
      </c>
      <c r="T38" s="71"/>
      <c r="U38" s="75"/>
      <c r="V38" s="44"/>
      <c r="W38" s="44"/>
      <c r="X38" s="44"/>
      <c r="Y38" s="44"/>
      <c r="Z38" s="44"/>
      <c r="AA38" s="44"/>
      <c r="AB38" s="44"/>
      <c r="AC38" s="76"/>
      <c r="AD38" s="31" t="s">
        <v>5</v>
      </c>
    </row>
    <row r="39" spans="1:35" ht="23.15" customHeight="1" x14ac:dyDescent="0.55000000000000004">
      <c r="A39" s="79"/>
      <c r="B39" s="80"/>
      <c r="C39" s="40" t="s">
        <v>39</v>
      </c>
      <c r="D39" s="40"/>
      <c r="E39" s="40"/>
      <c r="F39" s="40"/>
      <c r="G39" s="40"/>
      <c r="H39" s="40"/>
      <c r="I39" s="40"/>
      <c r="J39" s="40"/>
      <c r="K39" s="40"/>
      <c r="L39" s="40"/>
      <c r="M39" s="40" t="s">
        <v>40</v>
      </c>
      <c r="N39" s="40"/>
      <c r="O39" s="40"/>
      <c r="P39" s="40"/>
      <c r="Q39" s="40"/>
      <c r="R39" s="40"/>
      <c r="S39" s="40" t="s">
        <v>41</v>
      </c>
      <c r="T39" s="47"/>
      <c r="U39" s="48" t="e">
        <f>ROUNDDOWN((U37+U38)/U36,0)</f>
        <v>#DIV/0!</v>
      </c>
      <c r="V39" s="48"/>
      <c r="W39" s="48"/>
      <c r="X39" s="48"/>
      <c r="Y39" s="48"/>
      <c r="Z39" s="48"/>
      <c r="AA39" s="48"/>
      <c r="AB39" s="48"/>
      <c r="AC39" s="48"/>
      <c r="AD39" s="50" t="s">
        <v>5</v>
      </c>
      <c r="AI39" s="9"/>
    </row>
    <row r="40" spans="1:35" ht="23.15" customHeight="1" x14ac:dyDescent="0.55000000000000004">
      <c r="A40" s="79"/>
      <c r="B40" s="8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7"/>
      <c r="U40" s="49"/>
      <c r="V40" s="49"/>
      <c r="W40" s="49"/>
      <c r="X40" s="49"/>
      <c r="Y40" s="49"/>
      <c r="Z40" s="49"/>
      <c r="AA40" s="49"/>
      <c r="AB40" s="49"/>
      <c r="AC40" s="49"/>
      <c r="AD40" s="51"/>
      <c r="AI40" s="9"/>
    </row>
    <row r="41" spans="1:35" ht="23.15" customHeight="1" x14ac:dyDescent="0.55000000000000004">
      <c r="A41" s="79"/>
      <c r="B41" s="80"/>
      <c r="C41" s="52" t="s">
        <v>64</v>
      </c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40" t="s">
        <v>42</v>
      </c>
      <c r="T41" s="47"/>
      <c r="U41" s="53" t="e" cm="1">
        <f t="array" ref="U41">_xlfn.IFS(C33="SII登録製品",(IF(155001&gt;U39,(IF(U36&lt;100,ROUNDDOWN((U37+U38)*1/3,-3),ROUNDDOWN(U39*1/3*100,-3))),IF(U36&lt;100,ROUNDDOWN(155000*U36*1/3,-3),ROUNDDOWN(155000*1/3*100,-3)))),C33="その他",(IF(190001&gt;U39,(IF(U36&lt;100,ROUNDDOWN((U37+U38)*1/3,-3),ROUNDDOWN(U39*1/3*100,-3))),IF(U36&lt;100,ROUNDDOWN(190000*U36*1/3,-3),ROUNDDOWN(190000*1/3*100,-3)))))</f>
        <v>#DIV/0!</v>
      </c>
      <c r="V41" s="54"/>
      <c r="W41" s="54"/>
      <c r="X41" s="54"/>
      <c r="Y41" s="54"/>
      <c r="Z41" s="54"/>
      <c r="AA41" s="54"/>
      <c r="AB41" s="54"/>
      <c r="AC41" s="55"/>
      <c r="AD41" s="56" t="s">
        <v>5</v>
      </c>
      <c r="AI41" s="9"/>
    </row>
    <row r="42" spans="1:35" ht="23.15" customHeight="1" x14ac:dyDescent="0.55000000000000004">
      <c r="A42" s="81"/>
      <c r="B42" s="82"/>
      <c r="C42" s="57" t="s">
        <v>43</v>
      </c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40"/>
      <c r="T42" s="47"/>
      <c r="U42" s="53"/>
      <c r="V42" s="54"/>
      <c r="W42" s="54"/>
      <c r="X42" s="54"/>
      <c r="Y42" s="54"/>
      <c r="Z42" s="54"/>
      <c r="AA42" s="54"/>
      <c r="AB42" s="54"/>
      <c r="AC42" s="55"/>
      <c r="AD42" s="56"/>
    </row>
    <row r="43" spans="1:35" ht="23.15" customHeight="1" x14ac:dyDescent="0.55000000000000004">
      <c r="A43" s="40" t="s">
        <v>44</v>
      </c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1">
        <f>IF(S35="",U30,U30+U41)</f>
        <v>0</v>
      </c>
      <c r="T43" s="42"/>
      <c r="U43" s="42"/>
      <c r="V43" s="42"/>
      <c r="W43" s="42"/>
      <c r="X43" s="42"/>
      <c r="Y43" s="42"/>
      <c r="Z43" s="42"/>
      <c r="AA43" s="42"/>
      <c r="AB43" s="42"/>
      <c r="AC43" s="43"/>
      <c r="AD43" s="34" t="s">
        <v>5</v>
      </c>
    </row>
    <row r="44" spans="1:35" ht="23.15" customHeight="1" x14ac:dyDescent="0.55000000000000004">
      <c r="A44" s="40" t="s">
        <v>45</v>
      </c>
      <c r="B44" s="40"/>
      <c r="C44" s="40"/>
      <c r="D44" s="40"/>
      <c r="E44" s="40"/>
      <c r="F44" s="40"/>
      <c r="G44" s="39"/>
      <c r="H44" s="39"/>
      <c r="I44" s="39"/>
      <c r="J44" s="39"/>
      <c r="K44" s="39"/>
      <c r="L44" s="39"/>
      <c r="M44" s="40" t="str">
        <f>CHOOSE(AF44,"売電先","")</f>
        <v>売電先</v>
      </c>
      <c r="N44" s="40"/>
      <c r="O44" s="40"/>
      <c r="P44" s="40"/>
      <c r="Q44" s="40"/>
      <c r="R44" s="40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F44" s="16">
        <v>1</v>
      </c>
    </row>
    <row r="45" spans="1:35" ht="23.15" customHeight="1" x14ac:dyDescent="0.55000000000000004">
      <c r="A45" s="40"/>
      <c r="B45" s="40"/>
      <c r="C45" s="40"/>
      <c r="D45" s="40"/>
      <c r="E45" s="40"/>
      <c r="F45" s="40"/>
      <c r="G45" s="39"/>
      <c r="H45" s="39"/>
      <c r="I45" s="39"/>
      <c r="J45" s="39"/>
      <c r="K45" s="39"/>
      <c r="L45" s="39"/>
      <c r="M45" s="40" t="str">
        <f>CHOOSE(AF44,"確認事項","")</f>
        <v>確認事項</v>
      </c>
      <c r="N45" s="40"/>
      <c r="O45" s="40"/>
      <c r="P45" s="40"/>
      <c r="Q45" s="40"/>
      <c r="R45" s="40"/>
      <c r="S45" s="17"/>
      <c r="T45" s="45" t="str">
        <f>CHOOSE(AF44,"FIT制度による売電は行いません。","")</f>
        <v>FIT制度による売電は行いません。</v>
      </c>
      <c r="U45" s="45"/>
      <c r="V45" s="45"/>
      <c r="W45" s="45"/>
      <c r="X45" s="45"/>
      <c r="Y45" s="45"/>
      <c r="Z45" s="45"/>
      <c r="AA45" s="45"/>
      <c r="AB45" s="45"/>
      <c r="AC45" s="45"/>
      <c r="AD45" s="46"/>
    </row>
    <row r="46" spans="1:35" ht="23.15" customHeight="1" x14ac:dyDescent="0.55000000000000004">
      <c r="A46" s="36" t="s">
        <v>79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</row>
    <row r="47" spans="1:35" ht="23.15" customHeight="1" x14ac:dyDescent="0.55000000000000004">
      <c r="A47" s="37" t="s">
        <v>77</v>
      </c>
      <c r="B47" s="37"/>
      <c r="C47" s="37"/>
      <c r="D47" s="37"/>
      <c r="E47" s="37"/>
      <c r="F47" s="37"/>
      <c r="G47" s="38" t="s">
        <v>80</v>
      </c>
      <c r="H47" s="38"/>
      <c r="I47" s="38"/>
      <c r="J47" s="38"/>
      <c r="K47" s="39"/>
      <c r="L47" s="39"/>
      <c r="M47" s="39"/>
      <c r="N47" s="28" t="s">
        <v>18</v>
      </c>
      <c r="O47" s="35"/>
      <c r="P47" s="29" t="s">
        <v>50</v>
      </c>
      <c r="Q47" s="35"/>
      <c r="R47" s="29" t="s">
        <v>20</v>
      </c>
      <c r="S47" s="38" t="s">
        <v>84</v>
      </c>
      <c r="T47" s="38"/>
      <c r="U47" s="38"/>
      <c r="V47" s="38"/>
      <c r="W47" s="39"/>
      <c r="X47" s="39"/>
      <c r="Y47" s="39"/>
      <c r="Z47" s="29" t="s">
        <v>18</v>
      </c>
      <c r="AA47" s="35"/>
      <c r="AB47" s="29" t="s">
        <v>50</v>
      </c>
      <c r="AC47" s="35"/>
      <c r="AD47" s="29" t="s">
        <v>20</v>
      </c>
    </row>
    <row r="48" spans="1:35" ht="15" customHeight="1" x14ac:dyDescent="0.55000000000000004">
      <c r="A48" s="36" t="s">
        <v>76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</row>
    <row r="49" spans="1:30" ht="39" customHeight="1" x14ac:dyDescent="0.55000000000000004">
      <c r="A49" s="175" t="s">
        <v>74</v>
      </c>
      <c r="B49" s="176"/>
      <c r="C49" s="176"/>
      <c r="D49" s="176"/>
      <c r="E49" s="176"/>
      <c r="F49" s="177"/>
      <c r="G49" s="26" t="b">
        <v>0</v>
      </c>
      <c r="H49" s="178" t="s">
        <v>75</v>
      </c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9"/>
    </row>
    <row r="50" spans="1:30" ht="15" customHeight="1" x14ac:dyDescent="0.55000000000000004">
      <c r="A50" s="3"/>
    </row>
    <row r="51" spans="1:30" ht="15" customHeight="1" x14ac:dyDescent="0.55000000000000004">
      <c r="A51" s="3"/>
    </row>
    <row r="52" spans="1:30" ht="15" customHeight="1" x14ac:dyDescent="0.55000000000000004">
      <c r="A52" s="3"/>
    </row>
    <row r="53" spans="1:30" ht="18" customHeight="1" x14ac:dyDescent="0.55000000000000004"/>
  </sheetData>
  <sheetProtection algorithmName="SHA-512" hashValue="N+9RMTziwQSTJycAd4A2lFnW4MU6/mXE91K9JKPuMVmkaQoWVzdaoQUQoajSdgmVx9+1Dn2Mr2FTSuU+D1l9HQ==" saltValue="zPBsWBn13uUh8EgLOz8Pjg==" spinCount="100000" sheet="1" objects="1" scenarios="1"/>
  <mergeCells count="119">
    <mergeCell ref="A48:AD48"/>
    <mergeCell ref="A49:F49"/>
    <mergeCell ref="H49:AD49"/>
    <mergeCell ref="A46:AD46"/>
    <mergeCell ref="A47:F47"/>
    <mergeCell ref="G47:J47"/>
    <mergeCell ref="K47:M47"/>
    <mergeCell ref="S47:V47"/>
    <mergeCell ref="W47:Y47"/>
    <mergeCell ref="A43:R43"/>
    <mergeCell ref="S43:AC43"/>
    <mergeCell ref="A44:F45"/>
    <mergeCell ref="G44:L45"/>
    <mergeCell ref="M44:R44"/>
    <mergeCell ref="S44:AD44"/>
    <mergeCell ref="M45:R45"/>
    <mergeCell ref="T45:AD45"/>
    <mergeCell ref="C39:L40"/>
    <mergeCell ref="M39:R40"/>
    <mergeCell ref="S39:T40"/>
    <mergeCell ref="U39:AC40"/>
    <mergeCell ref="AD39:AD40"/>
    <mergeCell ref="C41:R41"/>
    <mergeCell ref="S41:T42"/>
    <mergeCell ref="U41:AC42"/>
    <mergeCell ref="AD41:AD42"/>
    <mergeCell ref="C42:R42"/>
    <mergeCell ref="C36:R36"/>
    <mergeCell ref="S36:T36"/>
    <mergeCell ref="U36:AC36"/>
    <mergeCell ref="C37:L38"/>
    <mergeCell ref="M37:R37"/>
    <mergeCell ref="S37:T37"/>
    <mergeCell ref="U37:AC37"/>
    <mergeCell ref="M38:R38"/>
    <mergeCell ref="S38:T38"/>
    <mergeCell ref="U38:AC38"/>
    <mergeCell ref="AA33:AD33"/>
    <mergeCell ref="S34:U34"/>
    <mergeCell ref="W34:Y34"/>
    <mergeCell ref="AA34:AC34"/>
    <mergeCell ref="C35:R35"/>
    <mergeCell ref="S35:AC35"/>
    <mergeCell ref="C30:R31"/>
    <mergeCell ref="S30:T31"/>
    <mergeCell ref="U30:AC30"/>
    <mergeCell ref="U31:AD31"/>
    <mergeCell ref="A32:B42"/>
    <mergeCell ref="C32:R32"/>
    <mergeCell ref="S32:AD32"/>
    <mergeCell ref="C33:R34"/>
    <mergeCell ref="S33:V33"/>
    <mergeCell ref="W33:Z33"/>
    <mergeCell ref="A27:B31"/>
    <mergeCell ref="C27:N27"/>
    <mergeCell ref="O27:R27"/>
    <mergeCell ref="S27:AC27"/>
    <mergeCell ref="C28:N28"/>
    <mergeCell ref="O28:R28"/>
    <mergeCell ref="S28:AC28"/>
    <mergeCell ref="C29:R29"/>
    <mergeCell ref="S29:T29"/>
    <mergeCell ref="U29:AC29"/>
    <mergeCell ref="A23:AD23"/>
    <mergeCell ref="A24:F24"/>
    <mergeCell ref="G24:AD24"/>
    <mergeCell ref="A25:F25"/>
    <mergeCell ref="G25:AD25"/>
    <mergeCell ref="A26:F26"/>
    <mergeCell ref="G26:J26"/>
    <mergeCell ref="K26:M26"/>
    <mergeCell ref="S26:V26"/>
    <mergeCell ref="W26:Y26"/>
    <mergeCell ref="AC18:AD18"/>
    <mergeCell ref="A19:F19"/>
    <mergeCell ref="G19:AD19"/>
    <mergeCell ref="A20:F20"/>
    <mergeCell ref="G20:AD20"/>
    <mergeCell ref="A21:F21"/>
    <mergeCell ref="G21:J21"/>
    <mergeCell ref="K21:R21"/>
    <mergeCell ref="S21:V21"/>
    <mergeCell ref="W21:AD21"/>
    <mergeCell ref="A18:F18"/>
    <mergeCell ref="G18:K18"/>
    <mergeCell ref="L18:R18"/>
    <mergeCell ref="S18:T18"/>
    <mergeCell ref="U18:Y18"/>
    <mergeCell ref="Z18:AB18"/>
    <mergeCell ref="A15:AD15"/>
    <mergeCell ref="A16:F17"/>
    <mergeCell ref="G16:K16"/>
    <mergeCell ref="L16:AD16"/>
    <mergeCell ref="G17:K17"/>
    <mergeCell ref="L17:AD17"/>
    <mergeCell ref="AC10:AD10"/>
    <mergeCell ref="A11:F11"/>
    <mergeCell ref="G11:AD11"/>
    <mergeCell ref="A12:F12"/>
    <mergeCell ref="G12:AD12"/>
    <mergeCell ref="A13:F13"/>
    <mergeCell ref="G13:J13"/>
    <mergeCell ref="K13:R13"/>
    <mergeCell ref="S13:V13"/>
    <mergeCell ref="W13:AD13"/>
    <mergeCell ref="A10:F10"/>
    <mergeCell ref="G10:K10"/>
    <mergeCell ref="L10:R10"/>
    <mergeCell ref="S10:T10"/>
    <mergeCell ref="U10:Y10"/>
    <mergeCell ref="Z10:AB10"/>
    <mergeCell ref="A3:AD3"/>
    <mergeCell ref="A5:AD5"/>
    <mergeCell ref="A6:AD6"/>
    <mergeCell ref="A8:F9"/>
    <mergeCell ref="G8:K8"/>
    <mergeCell ref="L8:AD8"/>
    <mergeCell ref="G9:K9"/>
    <mergeCell ref="L9:AD9"/>
  </mergeCells>
  <phoneticPr fontId="2"/>
  <conditionalFormatting sqref="M44:R44">
    <cfRule type="expression" dxfId="4" priority="4">
      <formula>$AF$44=2</formula>
    </cfRule>
  </conditionalFormatting>
  <conditionalFormatting sqref="M45:R45">
    <cfRule type="expression" dxfId="3" priority="3">
      <formula>$AF$44=2</formula>
    </cfRule>
  </conditionalFormatting>
  <conditionalFormatting sqref="S34:V34">
    <cfRule type="expression" dxfId="2" priority="5">
      <formula>$S$33="アンペア"</formula>
    </cfRule>
  </conditionalFormatting>
  <conditionalFormatting sqref="S44:AD44">
    <cfRule type="expression" dxfId="1" priority="2">
      <formula>$AF$44=2</formula>
    </cfRule>
  </conditionalFormatting>
  <conditionalFormatting sqref="S45:AD45">
    <cfRule type="expression" dxfId="0" priority="1">
      <formula>$AF$44=2</formula>
    </cfRule>
  </conditionalFormatting>
  <dataValidations count="3">
    <dataValidation type="custom" allowBlank="1" showInputMessage="1" showErrorMessage="1" error="小数点第２位まで入力できます。_x000a_※小数点第３位以下は切捨てて下さい。" sqref="AA34:AC34" xr:uid="{655AB29E-3C1B-4EE4-9DFC-3587CC68C8BC}">
      <formula1>AA34*100=INT(AA34*100)</formula1>
    </dataValidation>
    <dataValidation type="list" allowBlank="1" showInputMessage="1" showErrorMessage="1" sqref="G11:AD11 G19:AD19" xr:uid="{448EE64F-0ECB-4930-80DB-828CDD61D04F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１位まで入力できます。_x000a_※小数点第２位以下は切捨てて下さい。" sqref="S27:AC28" xr:uid="{580B35E6-7CE8-48B9-8FC3-76867B469254}">
      <formula1>S27*10=INT(S27*10)</formula1>
    </dataValidation>
  </dataValidations>
  <pageMargins left="0.7" right="0.7" top="0.75" bottom="0.75" header="0.3" footer="0.3"/>
  <pageSetup paperSize="9" scale="6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6321" r:id="rId4" name="オンサイトPPAモデル">
              <controlPr defaultSize="0" autoFill="0" autoLine="0" autoPict="0">
                <anchor moveWithCells="1">
                  <from>
                    <xdr:col>17</xdr:col>
                    <xdr:colOff>25400</xdr:colOff>
                    <xdr:row>23</xdr:row>
                    <xdr:rowOff>266700</xdr:rowOff>
                  </from>
                  <to>
                    <xdr:col>23</xdr:col>
                    <xdr:colOff>12700</xdr:colOff>
                    <xdr:row>24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2" r:id="rId5" name="リースモデル">
              <controlPr defaultSize="0" autoFill="0" autoLine="0" autoPict="0">
                <anchor moveWithCells="1">
                  <from>
                    <xdr:col>13</xdr:col>
                    <xdr:colOff>50800</xdr:colOff>
                    <xdr:row>23</xdr:row>
                    <xdr:rowOff>266700</xdr:rowOff>
                  </from>
                  <to>
                    <xdr:col>17</xdr:col>
                    <xdr:colOff>12700</xdr:colOff>
                    <xdr:row>24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3" r:id="rId6" name="自社購入">
              <controlPr defaultSize="0" autoFill="0" autoLine="0" autoPict="0">
                <anchor moveWithCells="1">
                  <from>
                    <xdr:col>9</xdr:col>
                    <xdr:colOff>133350</xdr:colOff>
                    <xdr:row>23</xdr:row>
                    <xdr:rowOff>266700</xdr:rowOff>
                  </from>
                  <to>
                    <xdr:col>13</xdr:col>
                    <xdr:colOff>12700</xdr:colOff>
                    <xdr:row>24</xdr:row>
                    <xdr:rowOff>292100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4" r:id="rId7" name="Group Box 4">
              <controlPr defaultSize="0" autoFill="0" autoPict="0">
                <anchor moveWithCells="1">
                  <from>
                    <xdr:col>7</xdr:col>
                    <xdr:colOff>203200</xdr:colOff>
                    <xdr:row>23</xdr:row>
                    <xdr:rowOff>127000</xdr:rowOff>
                  </from>
                  <to>
                    <xdr:col>25</xdr:col>
                    <xdr:colOff>57150</xdr:colOff>
                    <xdr:row>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5" r:id="rId8" name="Option Button 5">
              <controlPr defaultSize="0" autoFill="0" autoLine="0" autoPict="0">
                <anchor moveWithCells="1">
                  <from>
                    <xdr:col>6</xdr:col>
                    <xdr:colOff>165100</xdr:colOff>
                    <xdr:row>43</xdr:row>
                    <xdr:rowOff>69850</xdr:rowOff>
                  </from>
                  <to>
                    <xdr:col>9</xdr:col>
                    <xdr:colOff>146050</xdr:colOff>
                    <xdr:row>44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6" r:id="rId9" name="Option Button 6">
              <controlPr defaultSize="0" autoFill="0" autoLine="0" autoPict="0">
                <anchor moveWithCells="1">
                  <from>
                    <xdr:col>9</xdr:col>
                    <xdr:colOff>114300</xdr:colOff>
                    <xdr:row>43</xdr:row>
                    <xdr:rowOff>69850</xdr:rowOff>
                  </from>
                  <to>
                    <xdr:col>12</xdr:col>
                    <xdr:colOff>88900</xdr:colOff>
                    <xdr:row>44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7" r:id="rId10" name="Group Box 7">
              <controlPr defaultSize="0" autoFill="0" autoPict="0">
                <anchor moveWithCells="1">
                  <from>
                    <xdr:col>5</xdr:col>
                    <xdr:colOff>76200</xdr:colOff>
                    <xdr:row>42</xdr:row>
                    <xdr:rowOff>177800</xdr:rowOff>
                  </from>
                  <to>
                    <xdr:col>13</xdr:col>
                    <xdr:colOff>127000</xdr:colOff>
                    <xdr:row>45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8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44</xdr:row>
                    <xdr:rowOff>25400</xdr:rowOff>
                  </from>
                  <to>
                    <xdr:col>19</xdr:col>
                    <xdr:colOff>0</xdr:colOff>
                    <xdr:row>45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9" r:id="rId12" name="Option Button 9">
              <controlPr defaultSize="0" autoFill="0" autoLine="0" autoPict="0">
                <anchor moveWithCells="1">
                  <from>
                    <xdr:col>18</xdr:col>
                    <xdr:colOff>101600</xdr:colOff>
                    <xdr:row>31</xdr:row>
                    <xdr:rowOff>19050</xdr:rowOff>
                  </from>
                  <to>
                    <xdr:col>22</xdr:col>
                    <xdr:colOff>31750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30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31</xdr:row>
                    <xdr:rowOff>19050</xdr:rowOff>
                  </from>
                  <to>
                    <xdr:col>25</xdr:col>
                    <xdr:colOff>76200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31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31</xdr:row>
                    <xdr:rowOff>19050</xdr:rowOff>
                  </from>
                  <to>
                    <xdr:col>29</xdr:col>
                    <xdr:colOff>139700</xdr:colOff>
                    <xdr:row>32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67C9C-85DC-49D9-A720-99E3B2CF26D9}">
  <dimension ref="A1:AC83"/>
  <sheetViews>
    <sheetView view="pageBreakPreview" zoomScaleNormal="100" zoomScaleSheetLayoutView="100" workbookViewId="0">
      <selection activeCell="AG12" sqref="AG12"/>
    </sheetView>
  </sheetViews>
  <sheetFormatPr defaultColWidth="8.58203125" defaultRowHeight="12.5" x14ac:dyDescent="0.55000000000000004"/>
  <cols>
    <col min="1" max="53" width="3" style="1" customWidth="1"/>
    <col min="54" max="16384" width="8.58203125" style="1"/>
  </cols>
  <sheetData>
    <row r="1" spans="1:29" ht="18" customHeight="1" x14ac:dyDescent="0.55000000000000004"/>
    <row r="2" spans="1:29" ht="18" customHeight="1" x14ac:dyDescent="0.55000000000000004"/>
    <row r="3" spans="1:29" ht="18" customHeight="1" x14ac:dyDescent="0.55000000000000004">
      <c r="A3" s="130" t="s">
        <v>54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</row>
    <row r="4" spans="1:29" ht="18" customHeight="1" x14ac:dyDescent="0.55000000000000004"/>
    <row r="5" spans="1:29" ht="18" customHeight="1" x14ac:dyDescent="0.55000000000000004">
      <c r="A5" s="130" t="s">
        <v>65</v>
      </c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</row>
    <row r="6" spans="1:29" ht="18" customHeight="1" x14ac:dyDescent="0.55000000000000004">
      <c r="B6" s="136"/>
      <c r="C6" s="136"/>
      <c r="D6" s="136"/>
      <c r="E6" s="136" t="s">
        <v>46</v>
      </c>
      <c r="F6" s="136"/>
      <c r="G6" s="136"/>
      <c r="H6" s="136"/>
      <c r="I6" s="136"/>
      <c r="J6" s="136"/>
      <c r="K6" s="136"/>
      <c r="L6" s="136"/>
      <c r="M6" s="136" t="s">
        <v>47</v>
      </c>
      <c r="N6" s="136"/>
      <c r="O6" s="136"/>
      <c r="P6" s="136"/>
      <c r="Q6" s="136"/>
      <c r="R6" s="136"/>
      <c r="S6" s="136"/>
      <c r="T6" s="136"/>
      <c r="U6" s="136" t="s">
        <v>48</v>
      </c>
      <c r="V6" s="136"/>
      <c r="W6" s="136"/>
      <c r="X6" s="136"/>
      <c r="Y6" s="136"/>
      <c r="Z6" s="136"/>
      <c r="AA6" s="136"/>
      <c r="AB6" s="136"/>
      <c r="AC6" s="136"/>
    </row>
    <row r="7" spans="1:29" ht="18" customHeight="1" x14ac:dyDescent="0.55000000000000004">
      <c r="A7" s="4"/>
      <c r="B7" s="138" t="e">
        <f>IF(#REF!="","",IF(#REF!+1=13,1,#REF!+1))</f>
        <v>#REF!</v>
      </c>
      <c r="C7" s="139"/>
      <c r="D7" s="18" t="s">
        <v>19</v>
      </c>
      <c r="E7" s="140"/>
      <c r="F7" s="140"/>
      <c r="G7" s="140"/>
      <c r="H7" s="140"/>
      <c r="I7" s="141"/>
      <c r="J7" s="141"/>
      <c r="K7" s="142" t="s">
        <v>32</v>
      </c>
      <c r="L7" s="143"/>
      <c r="M7" s="144"/>
      <c r="N7" s="144"/>
      <c r="O7" s="144"/>
      <c r="P7" s="144"/>
      <c r="Q7" s="145"/>
      <c r="R7" s="145"/>
      <c r="S7" s="142" t="s">
        <v>32</v>
      </c>
      <c r="T7" s="143"/>
      <c r="U7" s="137" t="s">
        <v>49</v>
      </c>
      <c r="V7" s="137"/>
      <c r="W7" s="137"/>
      <c r="X7" s="137"/>
      <c r="Y7" s="137"/>
      <c r="Z7" s="137"/>
      <c r="AA7" s="137"/>
      <c r="AB7" s="137"/>
      <c r="AC7" s="137"/>
    </row>
    <row r="8" spans="1:29" ht="18" customHeight="1" x14ac:dyDescent="0.55000000000000004">
      <c r="B8" s="138" t="e">
        <f>IF(B7="","",IF(B7+1=13,1,B7+1))</f>
        <v>#REF!</v>
      </c>
      <c r="C8" s="139"/>
      <c r="D8" s="19" t="s">
        <v>50</v>
      </c>
      <c r="E8" s="140"/>
      <c r="F8" s="140"/>
      <c r="G8" s="140"/>
      <c r="H8" s="140"/>
      <c r="I8" s="141"/>
      <c r="J8" s="141"/>
      <c r="K8" s="142" t="s">
        <v>32</v>
      </c>
      <c r="L8" s="143"/>
      <c r="M8" s="144"/>
      <c r="N8" s="144"/>
      <c r="O8" s="144"/>
      <c r="P8" s="144"/>
      <c r="Q8" s="145"/>
      <c r="R8" s="145"/>
      <c r="S8" s="142" t="s">
        <v>32</v>
      </c>
      <c r="T8" s="143"/>
      <c r="U8" s="137" t="s">
        <v>49</v>
      </c>
      <c r="V8" s="137"/>
      <c r="W8" s="137"/>
      <c r="X8" s="137"/>
      <c r="Y8" s="137"/>
      <c r="Z8" s="137"/>
      <c r="AA8" s="137"/>
      <c r="AB8" s="137"/>
      <c r="AC8" s="137"/>
    </row>
    <row r="9" spans="1:29" ht="18" customHeight="1" x14ac:dyDescent="0.55000000000000004">
      <c r="B9" s="138" t="e">
        <f>IF(B8="","",IF(B8+1=13,1,B8+1))</f>
        <v>#REF!</v>
      </c>
      <c r="C9" s="139"/>
      <c r="D9" s="18" t="s">
        <v>51</v>
      </c>
      <c r="E9" s="140"/>
      <c r="F9" s="140"/>
      <c r="G9" s="140"/>
      <c r="H9" s="140"/>
      <c r="I9" s="141"/>
      <c r="J9" s="141"/>
      <c r="K9" s="142" t="s">
        <v>32</v>
      </c>
      <c r="L9" s="143"/>
      <c r="M9" s="144"/>
      <c r="N9" s="144"/>
      <c r="O9" s="144"/>
      <c r="P9" s="144"/>
      <c r="Q9" s="145"/>
      <c r="R9" s="145"/>
      <c r="S9" s="142" t="s">
        <v>32</v>
      </c>
      <c r="T9" s="143"/>
      <c r="U9" s="137" t="s">
        <v>49</v>
      </c>
      <c r="V9" s="137"/>
      <c r="W9" s="137"/>
      <c r="X9" s="137"/>
      <c r="Y9" s="137"/>
      <c r="Z9" s="137"/>
      <c r="AA9" s="137"/>
      <c r="AB9" s="137"/>
      <c r="AC9" s="137"/>
    </row>
    <row r="10" spans="1:29" ht="18" customHeight="1" x14ac:dyDescent="0.55000000000000004">
      <c r="B10" s="138" t="e">
        <f t="shared" ref="B10:B18" si="0">IF(B9="","",IF(B9+1=13,1,B9+1))</f>
        <v>#REF!</v>
      </c>
      <c r="C10" s="139"/>
      <c r="D10" s="19" t="s">
        <v>51</v>
      </c>
      <c r="E10" s="140"/>
      <c r="F10" s="140"/>
      <c r="G10" s="140"/>
      <c r="H10" s="140"/>
      <c r="I10" s="141"/>
      <c r="J10" s="141"/>
      <c r="K10" s="142" t="s">
        <v>32</v>
      </c>
      <c r="L10" s="143"/>
      <c r="M10" s="144"/>
      <c r="N10" s="144"/>
      <c r="O10" s="144"/>
      <c r="P10" s="144"/>
      <c r="Q10" s="145"/>
      <c r="R10" s="145"/>
      <c r="S10" s="142" t="s">
        <v>32</v>
      </c>
      <c r="T10" s="143"/>
      <c r="U10" s="137" t="s">
        <v>49</v>
      </c>
      <c r="V10" s="137"/>
      <c r="W10" s="137"/>
      <c r="X10" s="137"/>
      <c r="Y10" s="137"/>
      <c r="Z10" s="137"/>
      <c r="AA10" s="137"/>
      <c r="AB10" s="137"/>
      <c r="AC10" s="137"/>
    </row>
    <row r="11" spans="1:29" ht="18" customHeight="1" x14ac:dyDescent="0.55000000000000004">
      <c r="B11" s="138" t="e">
        <f t="shared" si="0"/>
        <v>#REF!</v>
      </c>
      <c r="C11" s="139"/>
      <c r="D11" s="18" t="s">
        <v>51</v>
      </c>
      <c r="E11" s="140"/>
      <c r="F11" s="140"/>
      <c r="G11" s="140"/>
      <c r="H11" s="140"/>
      <c r="I11" s="141"/>
      <c r="J11" s="141"/>
      <c r="K11" s="142" t="s">
        <v>32</v>
      </c>
      <c r="L11" s="143"/>
      <c r="M11" s="144"/>
      <c r="N11" s="144"/>
      <c r="O11" s="144"/>
      <c r="P11" s="144"/>
      <c r="Q11" s="145"/>
      <c r="R11" s="145"/>
      <c r="S11" s="142" t="s">
        <v>32</v>
      </c>
      <c r="T11" s="143"/>
      <c r="U11" s="137" t="s">
        <v>49</v>
      </c>
      <c r="V11" s="137"/>
      <c r="W11" s="137"/>
      <c r="X11" s="137"/>
      <c r="Y11" s="137"/>
      <c r="Z11" s="137"/>
      <c r="AA11" s="137"/>
      <c r="AB11" s="137"/>
      <c r="AC11" s="137"/>
    </row>
    <row r="12" spans="1:29" ht="18" customHeight="1" x14ac:dyDescent="0.55000000000000004">
      <c r="B12" s="138" t="e">
        <f t="shared" si="0"/>
        <v>#REF!</v>
      </c>
      <c r="C12" s="139"/>
      <c r="D12" s="19" t="s">
        <v>51</v>
      </c>
      <c r="E12" s="140"/>
      <c r="F12" s="140"/>
      <c r="G12" s="140"/>
      <c r="H12" s="140"/>
      <c r="I12" s="141"/>
      <c r="J12" s="141"/>
      <c r="K12" s="142" t="s">
        <v>32</v>
      </c>
      <c r="L12" s="143"/>
      <c r="M12" s="144"/>
      <c r="N12" s="144"/>
      <c r="O12" s="144"/>
      <c r="P12" s="144"/>
      <c r="Q12" s="145"/>
      <c r="R12" s="145"/>
      <c r="S12" s="142" t="s">
        <v>32</v>
      </c>
      <c r="T12" s="143"/>
      <c r="U12" s="137" t="s">
        <v>49</v>
      </c>
      <c r="V12" s="137"/>
      <c r="W12" s="137"/>
      <c r="X12" s="137"/>
      <c r="Y12" s="137"/>
      <c r="Z12" s="137"/>
      <c r="AA12" s="137"/>
      <c r="AB12" s="137"/>
      <c r="AC12" s="137"/>
    </row>
    <row r="13" spans="1:29" ht="18" customHeight="1" x14ac:dyDescent="0.55000000000000004">
      <c r="B13" s="138" t="e">
        <f t="shared" si="0"/>
        <v>#REF!</v>
      </c>
      <c r="C13" s="139"/>
      <c r="D13" s="18" t="s">
        <v>51</v>
      </c>
      <c r="E13" s="140"/>
      <c r="F13" s="140"/>
      <c r="G13" s="140"/>
      <c r="H13" s="140"/>
      <c r="I13" s="141"/>
      <c r="J13" s="141"/>
      <c r="K13" s="142" t="s">
        <v>32</v>
      </c>
      <c r="L13" s="143"/>
      <c r="M13" s="144"/>
      <c r="N13" s="144"/>
      <c r="O13" s="144"/>
      <c r="P13" s="144"/>
      <c r="Q13" s="145"/>
      <c r="R13" s="145"/>
      <c r="S13" s="142" t="s">
        <v>32</v>
      </c>
      <c r="T13" s="143"/>
      <c r="U13" s="137" t="s">
        <v>49</v>
      </c>
      <c r="V13" s="137"/>
      <c r="W13" s="137"/>
      <c r="X13" s="137"/>
      <c r="Y13" s="137"/>
      <c r="Z13" s="137"/>
      <c r="AA13" s="137"/>
      <c r="AB13" s="137"/>
      <c r="AC13" s="137"/>
    </row>
    <row r="14" spans="1:29" ht="18" customHeight="1" x14ac:dyDescent="0.55000000000000004">
      <c r="B14" s="138" t="e">
        <f t="shared" si="0"/>
        <v>#REF!</v>
      </c>
      <c r="C14" s="139"/>
      <c r="D14" s="19" t="s">
        <v>51</v>
      </c>
      <c r="E14" s="140"/>
      <c r="F14" s="140"/>
      <c r="G14" s="140"/>
      <c r="H14" s="140"/>
      <c r="I14" s="141"/>
      <c r="J14" s="141"/>
      <c r="K14" s="142" t="s">
        <v>32</v>
      </c>
      <c r="L14" s="143"/>
      <c r="M14" s="144"/>
      <c r="N14" s="144"/>
      <c r="O14" s="144"/>
      <c r="P14" s="144"/>
      <c r="Q14" s="145"/>
      <c r="R14" s="145"/>
      <c r="S14" s="142" t="s">
        <v>32</v>
      </c>
      <c r="T14" s="143"/>
      <c r="U14" s="137" t="s">
        <v>49</v>
      </c>
      <c r="V14" s="137"/>
      <c r="W14" s="137"/>
      <c r="X14" s="137"/>
      <c r="Y14" s="137"/>
      <c r="Z14" s="137"/>
      <c r="AA14" s="137"/>
      <c r="AB14" s="137"/>
      <c r="AC14" s="137"/>
    </row>
    <row r="15" spans="1:29" ht="18" customHeight="1" x14ac:dyDescent="0.55000000000000004">
      <c r="B15" s="138" t="e">
        <f t="shared" si="0"/>
        <v>#REF!</v>
      </c>
      <c r="C15" s="139"/>
      <c r="D15" s="18" t="s">
        <v>51</v>
      </c>
      <c r="E15" s="140"/>
      <c r="F15" s="140"/>
      <c r="G15" s="140"/>
      <c r="H15" s="140"/>
      <c r="I15" s="141"/>
      <c r="J15" s="141"/>
      <c r="K15" s="142" t="s">
        <v>32</v>
      </c>
      <c r="L15" s="143"/>
      <c r="M15" s="144"/>
      <c r="N15" s="144"/>
      <c r="O15" s="144"/>
      <c r="P15" s="144"/>
      <c r="Q15" s="145"/>
      <c r="R15" s="145"/>
      <c r="S15" s="142" t="s">
        <v>32</v>
      </c>
      <c r="T15" s="143"/>
      <c r="U15" s="137" t="s">
        <v>49</v>
      </c>
      <c r="V15" s="137"/>
      <c r="W15" s="137"/>
      <c r="X15" s="137"/>
      <c r="Y15" s="137"/>
      <c r="Z15" s="137"/>
      <c r="AA15" s="137"/>
      <c r="AB15" s="137"/>
      <c r="AC15" s="137"/>
    </row>
    <row r="16" spans="1:29" ht="18" customHeight="1" x14ac:dyDescent="0.55000000000000004">
      <c r="B16" s="138" t="e">
        <f t="shared" si="0"/>
        <v>#REF!</v>
      </c>
      <c r="C16" s="139"/>
      <c r="D16" s="19" t="s">
        <v>51</v>
      </c>
      <c r="E16" s="140"/>
      <c r="F16" s="140"/>
      <c r="G16" s="140"/>
      <c r="H16" s="140"/>
      <c r="I16" s="141"/>
      <c r="J16" s="141"/>
      <c r="K16" s="142" t="s">
        <v>32</v>
      </c>
      <c r="L16" s="143"/>
      <c r="M16" s="144"/>
      <c r="N16" s="144"/>
      <c r="O16" s="144"/>
      <c r="P16" s="144"/>
      <c r="Q16" s="145"/>
      <c r="R16" s="145"/>
      <c r="S16" s="142" t="s">
        <v>32</v>
      </c>
      <c r="T16" s="143"/>
      <c r="U16" s="137" t="s">
        <v>49</v>
      </c>
      <c r="V16" s="137"/>
      <c r="W16" s="137"/>
      <c r="X16" s="137"/>
      <c r="Y16" s="137"/>
      <c r="Z16" s="137"/>
      <c r="AA16" s="137"/>
      <c r="AB16" s="137"/>
      <c r="AC16" s="137"/>
    </row>
    <row r="17" spans="2:29" ht="18" customHeight="1" x14ac:dyDescent="0.55000000000000004">
      <c r="B17" s="138" t="e">
        <f t="shared" si="0"/>
        <v>#REF!</v>
      </c>
      <c r="C17" s="139"/>
      <c r="D17" s="18" t="s">
        <v>51</v>
      </c>
      <c r="E17" s="140"/>
      <c r="F17" s="140"/>
      <c r="G17" s="140"/>
      <c r="H17" s="140"/>
      <c r="I17" s="141"/>
      <c r="J17" s="141"/>
      <c r="K17" s="142" t="s">
        <v>32</v>
      </c>
      <c r="L17" s="143"/>
      <c r="M17" s="144"/>
      <c r="N17" s="144"/>
      <c r="O17" s="144"/>
      <c r="P17" s="144"/>
      <c r="Q17" s="145"/>
      <c r="R17" s="145"/>
      <c r="S17" s="142" t="s">
        <v>32</v>
      </c>
      <c r="T17" s="143"/>
      <c r="U17" s="137" t="s">
        <v>49</v>
      </c>
      <c r="V17" s="137"/>
      <c r="W17" s="137"/>
      <c r="X17" s="137"/>
      <c r="Y17" s="137"/>
      <c r="Z17" s="137"/>
      <c r="AA17" s="137"/>
      <c r="AB17" s="137"/>
      <c r="AC17" s="137"/>
    </row>
    <row r="18" spans="2:29" ht="18" customHeight="1" thickBot="1" x14ac:dyDescent="0.6">
      <c r="B18" s="147" t="e">
        <f t="shared" si="0"/>
        <v>#REF!</v>
      </c>
      <c r="C18" s="148"/>
      <c r="D18" s="20" t="s">
        <v>51</v>
      </c>
      <c r="E18" s="149"/>
      <c r="F18" s="149"/>
      <c r="G18" s="149"/>
      <c r="H18" s="149"/>
      <c r="I18" s="150"/>
      <c r="J18" s="150"/>
      <c r="K18" s="151" t="s">
        <v>32</v>
      </c>
      <c r="L18" s="152"/>
      <c r="M18" s="153"/>
      <c r="N18" s="153"/>
      <c r="O18" s="153"/>
      <c r="P18" s="153"/>
      <c r="Q18" s="154"/>
      <c r="R18" s="154"/>
      <c r="S18" s="151" t="s">
        <v>32</v>
      </c>
      <c r="T18" s="152"/>
      <c r="U18" s="146" t="s">
        <v>49</v>
      </c>
      <c r="V18" s="146"/>
      <c r="W18" s="146"/>
      <c r="X18" s="146"/>
      <c r="Y18" s="146"/>
      <c r="Z18" s="146"/>
      <c r="AA18" s="146"/>
      <c r="AB18" s="146"/>
      <c r="AC18" s="146"/>
    </row>
    <row r="19" spans="2:29" ht="18" customHeight="1" thickTop="1" x14ac:dyDescent="0.55000000000000004">
      <c r="B19" s="156" t="s">
        <v>52</v>
      </c>
      <c r="C19" s="156"/>
      <c r="D19" s="156"/>
      <c r="E19" s="157">
        <f>SUM(E7:J18)</f>
        <v>0</v>
      </c>
      <c r="F19" s="157"/>
      <c r="G19" s="157"/>
      <c r="H19" s="157"/>
      <c r="I19" s="158"/>
      <c r="J19" s="158"/>
      <c r="K19" s="155" t="s">
        <v>32</v>
      </c>
      <c r="L19" s="156"/>
      <c r="M19" s="159">
        <f>SUM(M7:R18)</f>
        <v>0</v>
      </c>
      <c r="N19" s="159"/>
      <c r="O19" s="159"/>
      <c r="P19" s="159"/>
      <c r="Q19" s="160"/>
      <c r="R19" s="160"/>
      <c r="S19" s="155" t="s">
        <v>32</v>
      </c>
      <c r="T19" s="156"/>
      <c r="U19" s="161" t="e">
        <f>ROUND(M19/E19*100,2)</f>
        <v>#DIV/0!</v>
      </c>
      <c r="V19" s="161"/>
      <c r="W19" s="161"/>
      <c r="X19" s="161"/>
      <c r="Y19" s="161"/>
      <c r="Z19" s="161"/>
      <c r="AA19" s="162"/>
      <c r="AB19" s="155" t="s">
        <v>53</v>
      </c>
      <c r="AC19" s="156"/>
    </row>
    <row r="20" spans="2:29" ht="18" customHeight="1" x14ac:dyDescent="0.55000000000000004"/>
    <row r="21" spans="2:29" ht="18" customHeight="1" x14ac:dyDescent="0.55000000000000004"/>
    <row r="22" spans="2:29" ht="18" customHeight="1" x14ac:dyDescent="0.55000000000000004"/>
    <row r="23" spans="2:29" ht="18" customHeight="1" x14ac:dyDescent="0.55000000000000004"/>
    <row r="24" spans="2:29" ht="18" customHeight="1" x14ac:dyDescent="0.55000000000000004"/>
    <row r="25" spans="2:29" ht="18" customHeight="1" x14ac:dyDescent="0.55000000000000004"/>
    <row r="26" spans="2:29" ht="18" customHeight="1" x14ac:dyDescent="0.55000000000000004"/>
    <row r="27" spans="2:29" ht="18" customHeight="1" x14ac:dyDescent="0.55000000000000004"/>
    <row r="28" spans="2:29" ht="18" customHeight="1" x14ac:dyDescent="0.55000000000000004"/>
    <row r="29" spans="2:29" ht="18" customHeight="1" x14ac:dyDescent="0.55000000000000004"/>
    <row r="30" spans="2:29" ht="18" customHeight="1" x14ac:dyDescent="0.55000000000000004"/>
    <row r="31" spans="2:29" ht="18" customHeight="1" x14ac:dyDescent="0.55000000000000004"/>
    <row r="32" spans="2:29" ht="18" customHeight="1" x14ac:dyDescent="0.55000000000000004"/>
    <row r="33" ht="18" customHeight="1" x14ac:dyDescent="0.55000000000000004"/>
    <row r="34" ht="18" customHeight="1" x14ac:dyDescent="0.55000000000000004"/>
    <row r="35" ht="18" customHeight="1" x14ac:dyDescent="0.55000000000000004"/>
    <row r="36" ht="18" customHeight="1" x14ac:dyDescent="0.55000000000000004"/>
    <row r="37" ht="18" customHeight="1" x14ac:dyDescent="0.55000000000000004"/>
    <row r="38" ht="18" customHeight="1" x14ac:dyDescent="0.55000000000000004"/>
    <row r="39" ht="18" customHeight="1" x14ac:dyDescent="0.55000000000000004"/>
    <row r="40" ht="18" customHeight="1" x14ac:dyDescent="0.55000000000000004"/>
    <row r="41" ht="18" customHeight="1" x14ac:dyDescent="0.55000000000000004"/>
    <row r="42" ht="18" customHeight="1" x14ac:dyDescent="0.55000000000000004"/>
    <row r="43" ht="18" customHeight="1" x14ac:dyDescent="0.55000000000000004"/>
    <row r="44" ht="18" customHeight="1" x14ac:dyDescent="0.55000000000000004"/>
    <row r="45" ht="18" customHeight="1" x14ac:dyDescent="0.55000000000000004"/>
    <row r="46" ht="18" customHeight="1" x14ac:dyDescent="0.55000000000000004"/>
    <row r="47" ht="18" customHeight="1" x14ac:dyDescent="0.55000000000000004"/>
    <row r="48" ht="18" customHeight="1" x14ac:dyDescent="0.55000000000000004"/>
    <row r="49" ht="18" customHeight="1" x14ac:dyDescent="0.55000000000000004"/>
    <row r="50" ht="18" customHeight="1" x14ac:dyDescent="0.55000000000000004"/>
    <row r="51" ht="18" customHeight="1" x14ac:dyDescent="0.55000000000000004"/>
    <row r="52" ht="18" customHeight="1" x14ac:dyDescent="0.55000000000000004"/>
    <row r="53" ht="18" customHeight="1" x14ac:dyDescent="0.55000000000000004"/>
    <row r="54" ht="18" customHeight="1" x14ac:dyDescent="0.55000000000000004"/>
    <row r="55" ht="18" customHeight="1" x14ac:dyDescent="0.55000000000000004"/>
    <row r="56" ht="18" customHeight="1" x14ac:dyDescent="0.55000000000000004"/>
    <row r="57" ht="18" customHeight="1" x14ac:dyDescent="0.55000000000000004"/>
    <row r="58" ht="18" customHeight="1" x14ac:dyDescent="0.55000000000000004"/>
    <row r="59" ht="18" customHeight="1" x14ac:dyDescent="0.55000000000000004"/>
    <row r="60" ht="18" customHeight="1" x14ac:dyDescent="0.55000000000000004"/>
    <row r="61" ht="18" customHeight="1" x14ac:dyDescent="0.55000000000000004"/>
    <row r="62" ht="18" customHeight="1" x14ac:dyDescent="0.55000000000000004"/>
    <row r="63" ht="18" customHeight="1" x14ac:dyDescent="0.55000000000000004"/>
    <row r="64" ht="18" customHeight="1" x14ac:dyDescent="0.55000000000000004"/>
    <row r="65" ht="18" customHeight="1" x14ac:dyDescent="0.55000000000000004"/>
    <row r="66" ht="18" customHeight="1" x14ac:dyDescent="0.55000000000000004"/>
    <row r="67" ht="18" customHeight="1" x14ac:dyDescent="0.55000000000000004"/>
    <row r="68" ht="18" customHeight="1" x14ac:dyDescent="0.55000000000000004"/>
    <row r="69" ht="18" customHeight="1" x14ac:dyDescent="0.55000000000000004"/>
    <row r="70" ht="18" customHeight="1" x14ac:dyDescent="0.55000000000000004"/>
    <row r="71" ht="18" customHeight="1" x14ac:dyDescent="0.55000000000000004"/>
    <row r="72" ht="18" customHeight="1" x14ac:dyDescent="0.55000000000000004"/>
    <row r="73" ht="18" customHeight="1" x14ac:dyDescent="0.55000000000000004"/>
    <row r="74" ht="18" customHeight="1" x14ac:dyDescent="0.55000000000000004"/>
    <row r="75" ht="18" customHeight="1" x14ac:dyDescent="0.55000000000000004"/>
    <row r="76" ht="18" customHeight="1" x14ac:dyDescent="0.55000000000000004"/>
    <row r="77" ht="18" customHeight="1" x14ac:dyDescent="0.55000000000000004"/>
    <row r="78" ht="18" customHeight="1" x14ac:dyDescent="0.55000000000000004"/>
    <row r="79" ht="18" customHeight="1" x14ac:dyDescent="0.55000000000000004"/>
    <row r="80" ht="18" customHeight="1" x14ac:dyDescent="0.55000000000000004"/>
    <row r="81" ht="18" customHeight="1" x14ac:dyDescent="0.55000000000000004"/>
    <row r="82" ht="18" customHeight="1" x14ac:dyDescent="0.55000000000000004"/>
    <row r="83" ht="18" customHeight="1" x14ac:dyDescent="0.55000000000000004"/>
  </sheetData>
  <sheetProtection algorithmName="SHA-512" hashValue="Cbb4Ehb/7APlBnT42nc/Ya84c88boDI5NTMqSdgHj9fXQGO4wwaj8TImD7kCj1+c36IdQLEsTleZkb6hep5HMA==" saltValue="DjygWO8nfFmxtaSrLYu1Ow==" spinCount="100000" sheet="1" objects="1" scenarios="1"/>
  <mergeCells count="85">
    <mergeCell ref="AB19:AC19"/>
    <mergeCell ref="B19:D19"/>
    <mergeCell ref="E19:J19"/>
    <mergeCell ref="K19:L19"/>
    <mergeCell ref="M19:R19"/>
    <mergeCell ref="S19:T19"/>
    <mergeCell ref="U19:AA19"/>
    <mergeCell ref="U18:AC18"/>
    <mergeCell ref="B17:C17"/>
    <mergeCell ref="E17:J17"/>
    <mergeCell ref="K17:L17"/>
    <mergeCell ref="M17:R17"/>
    <mergeCell ref="S17:T17"/>
    <mergeCell ref="U17:AC17"/>
    <mergeCell ref="B18:C18"/>
    <mergeCell ref="E18:J18"/>
    <mergeCell ref="K18:L18"/>
    <mergeCell ref="M18:R18"/>
    <mergeCell ref="S18:T18"/>
    <mergeCell ref="U16:AC16"/>
    <mergeCell ref="B15:C15"/>
    <mergeCell ref="E15:J15"/>
    <mergeCell ref="K15:L15"/>
    <mergeCell ref="M15:R15"/>
    <mergeCell ref="S15:T15"/>
    <mergeCell ref="U15:AC15"/>
    <mergeCell ref="B16:C16"/>
    <mergeCell ref="E16:J16"/>
    <mergeCell ref="K16:L16"/>
    <mergeCell ref="M16:R16"/>
    <mergeCell ref="S16:T16"/>
    <mergeCell ref="U14:AC14"/>
    <mergeCell ref="B13:C13"/>
    <mergeCell ref="E13:J13"/>
    <mergeCell ref="K13:L13"/>
    <mergeCell ref="M13:R13"/>
    <mergeCell ref="S13:T13"/>
    <mergeCell ref="U13:AC13"/>
    <mergeCell ref="B14:C14"/>
    <mergeCell ref="E14:J14"/>
    <mergeCell ref="K14:L14"/>
    <mergeCell ref="M14:R14"/>
    <mergeCell ref="S14:T14"/>
    <mergeCell ref="U12:AC12"/>
    <mergeCell ref="B11:C11"/>
    <mergeCell ref="E11:J11"/>
    <mergeCell ref="K11:L11"/>
    <mergeCell ref="M11:R11"/>
    <mergeCell ref="S11:T11"/>
    <mergeCell ref="U11:AC11"/>
    <mergeCell ref="B12:C12"/>
    <mergeCell ref="E12:J12"/>
    <mergeCell ref="K12:L12"/>
    <mergeCell ref="M12:R12"/>
    <mergeCell ref="S12:T12"/>
    <mergeCell ref="U10:AC10"/>
    <mergeCell ref="B9:C9"/>
    <mergeCell ref="E9:J9"/>
    <mergeCell ref="K9:L9"/>
    <mergeCell ref="M9:R9"/>
    <mergeCell ref="S9:T9"/>
    <mergeCell ref="U9:AC9"/>
    <mergeCell ref="B10:C10"/>
    <mergeCell ref="E10:J10"/>
    <mergeCell ref="K10:L10"/>
    <mergeCell ref="M10:R10"/>
    <mergeCell ref="S10:T10"/>
    <mergeCell ref="U8:AC8"/>
    <mergeCell ref="B7:C7"/>
    <mergeCell ref="E7:J7"/>
    <mergeCell ref="K7:L7"/>
    <mergeCell ref="M7:R7"/>
    <mergeCell ref="S7:T7"/>
    <mergeCell ref="U7:AC7"/>
    <mergeCell ref="B8:C8"/>
    <mergeCell ref="E8:J8"/>
    <mergeCell ref="K8:L8"/>
    <mergeCell ref="M8:R8"/>
    <mergeCell ref="S8:T8"/>
    <mergeCell ref="A3:AC3"/>
    <mergeCell ref="A5:AC5"/>
    <mergeCell ref="B6:D6"/>
    <mergeCell ref="E6:L6"/>
    <mergeCell ref="M6:T6"/>
    <mergeCell ref="U6:AC6"/>
  </mergeCells>
  <phoneticPr fontId="2"/>
  <dataValidations count="1">
    <dataValidation type="whole" operator="greaterThanOrEqual" allowBlank="1" showInputMessage="1" showErrorMessage="1" sqref="E7:J18 M7:R18" xr:uid="{D59EEE98-475D-4A9A-981D-2C135FB64B15}">
      <formula1>1</formula1>
    </dataValidation>
  </dataValidations>
  <pageMargins left="0.51181102362204722" right="0.51181102362204722" top="0.55118110236220474" bottom="0.35433070866141736" header="0.31496062992125984" footer="0.31496062992125984"/>
  <pageSetup paperSize="9" scale="96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BD68A-E299-41AF-B6A6-FE01E0E247F0}">
  <dimension ref="A1:AC83"/>
  <sheetViews>
    <sheetView showGridLines="0" topLeftCell="A5" zoomScaleNormal="100" zoomScaleSheetLayoutView="100" workbookViewId="0">
      <selection activeCell="W23" sqref="W23"/>
    </sheetView>
  </sheetViews>
  <sheetFormatPr defaultColWidth="8.58203125" defaultRowHeight="12.5" x14ac:dyDescent="0.55000000000000004"/>
  <cols>
    <col min="1" max="53" width="3" style="1" customWidth="1"/>
    <col min="54" max="16384" width="8.58203125" style="1"/>
  </cols>
  <sheetData>
    <row r="1" spans="1:29" ht="18" customHeight="1" x14ac:dyDescent="0.55000000000000004"/>
    <row r="2" spans="1:29" ht="18" customHeight="1" x14ac:dyDescent="0.55000000000000004"/>
    <row r="3" spans="1:29" ht="18" customHeight="1" x14ac:dyDescent="0.55000000000000004">
      <c r="A3" s="130" t="s">
        <v>54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</row>
    <row r="4" spans="1:29" ht="18" customHeight="1" x14ac:dyDescent="0.55000000000000004"/>
    <row r="5" spans="1:29" ht="18" customHeight="1" x14ac:dyDescent="0.55000000000000004">
      <c r="A5" s="130" t="s">
        <v>65</v>
      </c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</row>
    <row r="6" spans="1:29" ht="18" customHeight="1" x14ac:dyDescent="0.55000000000000004">
      <c r="B6" s="136"/>
      <c r="C6" s="136"/>
      <c r="D6" s="136"/>
      <c r="E6" s="136" t="s">
        <v>46</v>
      </c>
      <c r="F6" s="136"/>
      <c r="G6" s="136"/>
      <c r="H6" s="136"/>
      <c r="I6" s="136"/>
      <c r="J6" s="136"/>
      <c r="K6" s="136"/>
      <c r="L6" s="136"/>
      <c r="M6" s="136" t="s">
        <v>47</v>
      </c>
      <c r="N6" s="136"/>
      <c r="O6" s="136"/>
      <c r="P6" s="136"/>
      <c r="Q6" s="136"/>
      <c r="R6" s="136"/>
      <c r="S6" s="136"/>
      <c r="T6" s="136"/>
      <c r="U6" s="136" t="s">
        <v>48</v>
      </c>
      <c r="V6" s="136"/>
      <c r="W6" s="136"/>
      <c r="X6" s="136"/>
      <c r="Y6" s="136"/>
      <c r="Z6" s="136"/>
      <c r="AA6" s="136"/>
      <c r="AB6" s="136"/>
      <c r="AC6" s="136"/>
    </row>
    <row r="7" spans="1:29" ht="18" customHeight="1" x14ac:dyDescent="0.55000000000000004">
      <c r="A7" s="4"/>
      <c r="B7" s="163">
        <v>12</v>
      </c>
      <c r="C7" s="164"/>
      <c r="D7" s="5" t="s">
        <v>19</v>
      </c>
      <c r="E7" s="165">
        <v>5700</v>
      </c>
      <c r="F7" s="165"/>
      <c r="G7" s="165"/>
      <c r="H7" s="165"/>
      <c r="I7" s="166"/>
      <c r="J7" s="166"/>
      <c r="K7" s="142" t="s">
        <v>32</v>
      </c>
      <c r="L7" s="143"/>
      <c r="M7" s="167">
        <v>4400</v>
      </c>
      <c r="N7" s="167"/>
      <c r="O7" s="167"/>
      <c r="P7" s="167"/>
      <c r="Q7" s="168"/>
      <c r="R7" s="168"/>
      <c r="S7" s="142" t="s">
        <v>32</v>
      </c>
      <c r="T7" s="143"/>
      <c r="U7" s="137" t="s">
        <v>49</v>
      </c>
      <c r="V7" s="137"/>
      <c r="W7" s="137"/>
      <c r="X7" s="137"/>
      <c r="Y7" s="137"/>
      <c r="Z7" s="137"/>
      <c r="AA7" s="137"/>
      <c r="AB7" s="137"/>
      <c r="AC7" s="137"/>
    </row>
    <row r="8" spans="1:29" ht="18" customHeight="1" x14ac:dyDescent="0.55000000000000004">
      <c r="B8" s="163">
        <v>1</v>
      </c>
      <c r="C8" s="164"/>
      <c r="D8" s="2" t="s">
        <v>50</v>
      </c>
      <c r="E8" s="165">
        <v>5600</v>
      </c>
      <c r="F8" s="165"/>
      <c r="G8" s="165"/>
      <c r="H8" s="165"/>
      <c r="I8" s="166"/>
      <c r="J8" s="166"/>
      <c r="K8" s="142" t="s">
        <v>32</v>
      </c>
      <c r="L8" s="143"/>
      <c r="M8" s="167">
        <v>4500</v>
      </c>
      <c r="N8" s="167"/>
      <c r="O8" s="167"/>
      <c r="P8" s="167"/>
      <c r="Q8" s="168"/>
      <c r="R8" s="168"/>
      <c r="S8" s="142" t="s">
        <v>32</v>
      </c>
      <c r="T8" s="143"/>
      <c r="U8" s="137" t="s">
        <v>49</v>
      </c>
      <c r="V8" s="137"/>
      <c r="W8" s="137"/>
      <c r="X8" s="137"/>
      <c r="Y8" s="137"/>
      <c r="Z8" s="137"/>
      <c r="AA8" s="137"/>
      <c r="AB8" s="137"/>
      <c r="AC8" s="137"/>
    </row>
    <row r="9" spans="1:29" ht="18" customHeight="1" x14ac:dyDescent="0.55000000000000004">
      <c r="B9" s="163">
        <v>2</v>
      </c>
      <c r="C9" s="164"/>
      <c r="D9" s="5" t="s">
        <v>51</v>
      </c>
      <c r="E9" s="165">
        <v>7000</v>
      </c>
      <c r="F9" s="165"/>
      <c r="G9" s="165"/>
      <c r="H9" s="165"/>
      <c r="I9" s="166"/>
      <c r="J9" s="166"/>
      <c r="K9" s="142" t="s">
        <v>32</v>
      </c>
      <c r="L9" s="143"/>
      <c r="M9" s="167">
        <v>5200</v>
      </c>
      <c r="N9" s="167"/>
      <c r="O9" s="167"/>
      <c r="P9" s="167"/>
      <c r="Q9" s="168"/>
      <c r="R9" s="168"/>
      <c r="S9" s="142" t="s">
        <v>32</v>
      </c>
      <c r="T9" s="143"/>
      <c r="U9" s="137" t="s">
        <v>49</v>
      </c>
      <c r="V9" s="137"/>
      <c r="W9" s="137"/>
      <c r="X9" s="137"/>
      <c r="Y9" s="137"/>
      <c r="Z9" s="137"/>
      <c r="AA9" s="137"/>
      <c r="AB9" s="137"/>
      <c r="AC9" s="137"/>
    </row>
    <row r="10" spans="1:29" ht="18" customHeight="1" x14ac:dyDescent="0.55000000000000004">
      <c r="B10" s="163">
        <v>3</v>
      </c>
      <c r="C10" s="164"/>
      <c r="D10" s="2" t="s">
        <v>51</v>
      </c>
      <c r="E10" s="165">
        <v>7300</v>
      </c>
      <c r="F10" s="165"/>
      <c r="G10" s="165"/>
      <c r="H10" s="165"/>
      <c r="I10" s="166"/>
      <c r="J10" s="166"/>
      <c r="K10" s="142" t="s">
        <v>32</v>
      </c>
      <c r="L10" s="143"/>
      <c r="M10" s="167">
        <v>5600</v>
      </c>
      <c r="N10" s="167"/>
      <c r="O10" s="167"/>
      <c r="P10" s="167"/>
      <c r="Q10" s="168"/>
      <c r="R10" s="168"/>
      <c r="S10" s="142" t="s">
        <v>32</v>
      </c>
      <c r="T10" s="143"/>
      <c r="U10" s="137" t="s">
        <v>49</v>
      </c>
      <c r="V10" s="137"/>
      <c r="W10" s="137"/>
      <c r="X10" s="137"/>
      <c r="Y10" s="137"/>
      <c r="Z10" s="137"/>
      <c r="AA10" s="137"/>
      <c r="AB10" s="137"/>
      <c r="AC10" s="137"/>
    </row>
    <row r="11" spans="1:29" ht="18" customHeight="1" x14ac:dyDescent="0.55000000000000004">
      <c r="B11" s="163">
        <v>4</v>
      </c>
      <c r="C11" s="164"/>
      <c r="D11" s="5" t="s">
        <v>51</v>
      </c>
      <c r="E11" s="165">
        <v>7600</v>
      </c>
      <c r="F11" s="165"/>
      <c r="G11" s="165"/>
      <c r="H11" s="165"/>
      <c r="I11" s="166"/>
      <c r="J11" s="166"/>
      <c r="K11" s="142" t="s">
        <v>32</v>
      </c>
      <c r="L11" s="143"/>
      <c r="M11" s="167">
        <v>5800</v>
      </c>
      <c r="N11" s="167"/>
      <c r="O11" s="167"/>
      <c r="P11" s="167"/>
      <c r="Q11" s="168"/>
      <c r="R11" s="168"/>
      <c r="S11" s="142" t="s">
        <v>32</v>
      </c>
      <c r="T11" s="143"/>
      <c r="U11" s="137" t="s">
        <v>49</v>
      </c>
      <c r="V11" s="137"/>
      <c r="W11" s="137"/>
      <c r="X11" s="137"/>
      <c r="Y11" s="137"/>
      <c r="Z11" s="137"/>
      <c r="AA11" s="137"/>
      <c r="AB11" s="137"/>
      <c r="AC11" s="137"/>
    </row>
    <row r="12" spans="1:29" ht="18" customHeight="1" x14ac:dyDescent="0.55000000000000004">
      <c r="B12" s="163">
        <v>5</v>
      </c>
      <c r="C12" s="164"/>
      <c r="D12" s="2" t="s">
        <v>51</v>
      </c>
      <c r="E12" s="165">
        <v>7700</v>
      </c>
      <c r="F12" s="165"/>
      <c r="G12" s="165"/>
      <c r="H12" s="165"/>
      <c r="I12" s="166"/>
      <c r="J12" s="166"/>
      <c r="K12" s="142" t="s">
        <v>32</v>
      </c>
      <c r="L12" s="143"/>
      <c r="M12" s="167">
        <v>5600</v>
      </c>
      <c r="N12" s="167"/>
      <c r="O12" s="167"/>
      <c r="P12" s="167"/>
      <c r="Q12" s="168"/>
      <c r="R12" s="168"/>
      <c r="S12" s="142" t="s">
        <v>32</v>
      </c>
      <c r="T12" s="143"/>
      <c r="U12" s="137" t="s">
        <v>49</v>
      </c>
      <c r="V12" s="137"/>
      <c r="W12" s="137"/>
      <c r="X12" s="137"/>
      <c r="Y12" s="137"/>
      <c r="Z12" s="137"/>
      <c r="AA12" s="137"/>
      <c r="AB12" s="137"/>
      <c r="AC12" s="137"/>
    </row>
    <row r="13" spans="1:29" ht="18" customHeight="1" x14ac:dyDescent="0.55000000000000004">
      <c r="B13" s="163">
        <v>6</v>
      </c>
      <c r="C13" s="164"/>
      <c r="D13" s="5" t="s">
        <v>51</v>
      </c>
      <c r="E13" s="165">
        <v>7600</v>
      </c>
      <c r="F13" s="165"/>
      <c r="G13" s="165"/>
      <c r="H13" s="165"/>
      <c r="I13" s="166"/>
      <c r="J13" s="166"/>
      <c r="K13" s="142" t="s">
        <v>32</v>
      </c>
      <c r="L13" s="143"/>
      <c r="M13" s="167">
        <v>6700</v>
      </c>
      <c r="N13" s="167"/>
      <c r="O13" s="167"/>
      <c r="P13" s="167"/>
      <c r="Q13" s="168"/>
      <c r="R13" s="168"/>
      <c r="S13" s="142" t="s">
        <v>32</v>
      </c>
      <c r="T13" s="143"/>
      <c r="U13" s="137" t="s">
        <v>49</v>
      </c>
      <c r="V13" s="137"/>
      <c r="W13" s="137"/>
      <c r="X13" s="137"/>
      <c r="Y13" s="137"/>
      <c r="Z13" s="137"/>
      <c r="AA13" s="137"/>
      <c r="AB13" s="137"/>
      <c r="AC13" s="137"/>
    </row>
    <row r="14" spans="1:29" ht="18" customHeight="1" x14ac:dyDescent="0.55000000000000004">
      <c r="B14" s="163">
        <v>7</v>
      </c>
      <c r="C14" s="164"/>
      <c r="D14" s="2" t="s">
        <v>51</v>
      </c>
      <c r="E14" s="165">
        <v>8400</v>
      </c>
      <c r="F14" s="165"/>
      <c r="G14" s="165"/>
      <c r="H14" s="165"/>
      <c r="I14" s="166"/>
      <c r="J14" s="166"/>
      <c r="K14" s="142" t="s">
        <v>32</v>
      </c>
      <c r="L14" s="143"/>
      <c r="M14" s="167">
        <v>6400</v>
      </c>
      <c r="N14" s="167"/>
      <c r="O14" s="167"/>
      <c r="P14" s="167"/>
      <c r="Q14" s="168"/>
      <c r="R14" s="168"/>
      <c r="S14" s="142" t="s">
        <v>32</v>
      </c>
      <c r="T14" s="143"/>
      <c r="U14" s="137" t="s">
        <v>49</v>
      </c>
      <c r="V14" s="137"/>
      <c r="W14" s="137"/>
      <c r="X14" s="137"/>
      <c r="Y14" s="137"/>
      <c r="Z14" s="137"/>
      <c r="AA14" s="137"/>
      <c r="AB14" s="137"/>
      <c r="AC14" s="137"/>
    </row>
    <row r="15" spans="1:29" ht="18" customHeight="1" x14ac:dyDescent="0.55000000000000004">
      <c r="B15" s="163">
        <v>8</v>
      </c>
      <c r="C15" s="164"/>
      <c r="D15" s="5" t="s">
        <v>51</v>
      </c>
      <c r="E15" s="165">
        <v>7800</v>
      </c>
      <c r="F15" s="165"/>
      <c r="G15" s="165"/>
      <c r="H15" s="165"/>
      <c r="I15" s="166"/>
      <c r="J15" s="166"/>
      <c r="K15" s="142" t="s">
        <v>32</v>
      </c>
      <c r="L15" s="143"/>
      <c r="M15" s="167">
        <v>5200</v>
      </c>
      <c r="N15" s="167"/>
      <c r="O15" s="167"/>
      <c r="P15" s="167"/>
      <c r="Q15" s="168"/>
      <c r="R15" s="168"/>
      <c r="S15" s="142" t="s">
        <v>32</v>
      </c>
      <c r="T15" s="143"/>
      <c r="U15" s="137" t="s">
        <v>49</v>
      </c>
      <c r="V15" s="137"/>
      <c r="W15" s="137"/>
      <c r="X15" s="137"/>
      <c r="Y15" s="137"/>
      <c r="Z15" s="137"/>
      <c r="AA15" s="137"/>
      <c r="AB15" s="137"/>
      <c r="AC15" s="137"/>
    </row>
    <row r="16" spans="1:29" ht="18" customHeight="1" x14ac:dyDescent="0.55000000000000004">
      <c r="B16" s="163">
        <v>9</v>
      </c>
      <c r="C16" s="164"/>
      <c r="D16" s="2" t="s">
        <v>51</v>
      </c>
      <c r="E16" s="165">
        <v>6100</v>
      </c>
      <c r="F16" s="165"/>
      <c r="G16" s="165"/>
      <c r="H16" s="165"/>
      <c r="I16" s="166"/>
      <c r="J16" s="166"/>
      <c r="K16" s="142" t="s">
        <v>32</v>
      </c>
      <c r="L16" s="143"/>
      <c r="M16" s="167">
        <v>5300</v>
      </c>
      <c r="N16" s="167"/>
      <c r="O16" s="167"/>
      <c r="P16" s="167"/>
      <c r="Q16" s="168"/>
      <c r="R16" s="168"/>
      <c r="S16" s="142" t="s">
        <v>32</v>
      </c>
      <c r="T16" s="143"/>
      <c r="U16" s="137" t="s">
        <v>49</v>
      </c>
      <c r="V16" s="137"/>
      <c r="W16" s="137"/>
      <c r="X16" s="137"/>
      <c r="Y16" s="137"/>
      <c r="Z16" s="137"/>
      <c r="AA16" s="137"/>
      <c r="AB16" s="137"/>
      <c r="AC16" s="137"/>
    </row>
    <row r="17" spans="2:29" ht="18" customHeight="1" x14ac:dyDescent="0.55000000000000004">
      <c r="B17" s="163">
        <v>10</v>
      </c>
      <c r="C17" s="164"/>
      <c r="D17" s="5" t="s">
        <v>51</v>
      </c>
      <c r="E17" s="165">
        <v>6200</v>
      </c>
      <c r="F17" s="165"/>
      <c r="G17" s="165"/>
      <c r="H17" s="165"/>
      <c r="I17" s="166"/>
      <c r="J17" s="166"/>
      <c r="K17" s="142" t="s">
        <v>32</v>
      </c>
      <c r="L17" s="143"/>
      <c r="M17" s="167">
        <v>4900</v>
      </c>
      <c r="N17" s="167"/>
      <c r="O17" s="167"/>
      <c r="P17" s="167"/>
      <c r="Q17" s="168"/>
      <c r="R17" s="168"/>
      <c r="S17" s="142" t="s">
        <v>32</v>
      </c>
      <c r="T17" s="143"/>
      <c r="U17" s="137" t="s">
        <v>49</v>
      </c>
      <c r="V17" s="137"/>
      <c r="W17" s="137"/>
      <c r="X17" s="137"/>
      <c r="Y17" s="137"/>
      <c r="Z17" s="137"/>
      <c r="AA17" s="137"/>
      <c r="AB17" s="137"/>
      <c r="AC17" s="137"/>
    </row>
    <row r="18" spans="2:29" ht="18" customHeight="1" thickBot="1" x14ac:dyDescent="0.6">
      <c r="B18" s="169">
        <v>11</v>
      </c>
      <c r="C18" s="170"/>
      <c r="D18" s="6" t="s">
        <v>51</v>
      </c>
      <c r="E18" s="171">
        <v>6000</v>
      </c>
      <c r="F18" s="171"/>
      <c r="G18" s="171"/>
      <c r="H18" s="171"/>
      <c r="I18" s="172"/>
      <c r="J18" s="172"/>
      <c r="K18" s="151" t="s">
        <v>32</v>
      </c>
      <c r="L18" s="152"/>
      <c r="M18" s="173">
        <v>4500</v>
      </c>
      <c r="N18" s="173"/>
      <c r="O18" s="173"/>
      <c r="P18" s="173"/>
      <c r="Q18" s="174"/>
      <c r="R18" s="174"/>
      <c r="S18" s="151" t="s">
        <v>32</v>
      </c>
      <c r="T18" s="152"/>
      <c r="U18" s="146" t="s">
        <v>49</v>
      </c>
      <c r="V18" s="146"/>
      <c r="W18" s="146"/>
      <c r="X18" s="146"/>
      <c r="Y18" s="146"/>
      <c r="Z18" s="146"/>
      <c r="AA18" s="146"/>
      <c r="AB18" s="146"/>
      <c r="AC18" s="146"/>
    </row>
    <row r="19" spans="2:29" ht="18" customHeight="1" thickTop="1" x14ac:dyDescent="0.55000000000000004">
      <c r="B19" s="156" t="s">
        <v>52</v>
      </c>
      <c r="C19" s="156"/>
      <c r="D19" s="156"/>
      <c r="E19" s="157">
        <f>SUM(E7:J18)</f>
        <v>83000</v>
      </c>
      <c r="F19" s="157"/>
      <c r="G19" s="157"/>
      <c r="H19" s="157"/>
      <c r="I19" s="158"/>
      <c r="J19" s="158"/>
      <c r="K19" s="155" t="s">
        <v>32</v>
      </c>
      <c r="L19" s="156"/>
      <c r="M19" s="159">
        <f>SUM(M7:R18)</f>
        <v>64100</v>
      </c>
      <c r="N19" s="159"/>
      <c r="O19" s="159"/>
      <c r="P19" s="159"/>
      <c r="Q19" s="160"/>
      <c r="R19" s="160"/>
      <c r="S19" s="155" t="s">
        <v>32</v>
      </c>
      <c r="T19" s="156"/>
      <c r="U19" s="161">
        <f>ROUND(M19/E19*100,2)</f>
        <v>77.23</v>
      </c>
      <c r="V19" s="161"/>
      <c r="W19" s="161"/>
      <c r="X19" s="161"/>
      <c r="Y19" s="161"/>
      <c r="Z19" s="161"/>
      <c r="AA19" s="162"/>
      <c r="AB19" s="155" t="s">
        <v>53</v>
      </c>
      <c r="AC19" s="156"/>
    </row>
    <row r="20" spans="2:29" ht="18" customHeight="1" x14ac:dyDescent="0.55000000000000004"/>
    <row r="21" spans="2:29" ht="18" customHeight="1" x14ac:dyDescent="0.55000000000000004"/>
    <row r="22" spans="2:29" ht="18" customHeight="1" x14ac:dyDescent="0.55000000000000004"/>
    <row r="23" spans="2:29" ht="18" customHeight="1" x14ac:dyDescent="0.55000000000000004"/>
    <row r="24" spans="2:29" ht="18" customHeight="1" x14ac:dyDescent="0.55000000000000004"/>
    <row r="25" spans="2:29" ht="18" customHeight="1" x14ac:dyDescent="0.55000000000000004"/>
    <row r="26" spans="2:29" ht="18" customHeight="1" x14ac:dyDescent="0.55000000000000004"/>
    <row r="27" spans="2:29" ht="18" customHeight="1" x14ac:dyDescent="0.55000000000000004"/>
    <row r="28" spans="2:29" ht="18" customHeight="1" x14ac:dyDescent="0.55000000000000004"/>
    <row r="29" spans="2:29" ht="18" customHeight="1" x14ac:dyDescent="0.55000000000000004"/>
    <row r="30" spans="2:29" ht="18" customHeight="1" x14ac:dyDescent="0.55000000000000004"/>
    <row r="31" spans="2:29" ht="18" customHeight="1" x14ac:dyDescent="0.55000000000000004"/>
    <row r="32" spans="2:29" ht="18" customHeight="1" x14ac:dyDescent="0.55000000000000004"/>
    <row r="33" ht="18" customHeight="1" x14ac:dyDescent="0.55000000000000004"/>
    <row r="34" ht="18" customHeight="1" x14ac:dyDescent="0.55000000000000004"/>
    <row r="35" ht="18" customHeight="1" x14ac:dyDescent="0.55000000000000004"/>
    <row r="36" ht="18" customHeight="1" x14ac:dyDescent="0.55000000000000004"/>
    <row r="37" ht="18" customHeight="1" x14ac:dyDescent="0.55000000000000004"/>
    <row r="38" ht="18" customHeight="1" x14ac:dyDescent="0.55000000000000004"/>
    <row r="39" ht="18" customHeight="1" x14ac:dyDescent="0.55000000000000004"/>
    <row r="40" ht="18" customHeight="1" x14ac:dyDescent="0.55000000000000004"/>
    <row r="41" ht="18" customHeight="1" x14ac:dyDescent="0.55000000000000004"/>
    <row r="42" ht="18" customHeight="1" x14ac:dyDescent="0.55000000000000004"/>
    <row r="43" ht="18" customHeight="1" x14ac:dyDescent="0.55000000000000004"/>
    <row r="44" ht="18" customHeight="1" x14ac:dyDescent="0.55000000000000004"/>
    <row r="45" ht="18" customHeight="1" x14ac:dyDescent="0.55000000000000004"/>
    <row r="46" ht="18" customHeight="1" x14ac:dyDescent="0.55000000000000004"/>
    <row r="47" ht="18" customHeight="1" x14ac:dyDescent="0.55000000000000004"/>
    <row r="48" ht="18" customHeight="1" x14ac:dyDescent="0.55000000000000004"/>
    <row r="49" ht="18" customHeight="1" x14ac:dyDescent="0.55000000000000004"/>
    <row r="50" ht="18" customHeight="1" x14ac:dyDescent="0.55000000000000004"/>
    <row r="51" ht="18" customHeight="1" x14ac:dyDescent="0.55000000000000004"/>
    <row r="52" ht="18" customHeight="1" x14ac:dyDescent="0.55000000000000004"/>
    <row r="53" ht="18" customHeight="1" x14ac:dyDescent="0.55000000000000004"/>
    <row r="54" ht="18" customHeight="1" x14ac:dyDescent="0.55000000000000004"/>
    <row r="55" ht="18" customHeight="1" x14ac:dyDescent="0.55000000000000004"/>
    <row r="56" ht="18" customHeight="1" x14ac:dyDescent="0.55000000000000004"/>
    <row r="57" ht="18" customHeight="1" x14ac:dyDescent="0.55000000000000004"/>
    <row r="58" ht="18" customHeight="1" x14ac:dyDescent="0.55000000000000004"/>
    <row r="59" ht="18" customHeight="1" x14ac:dyDescent="0.55000000000000004"/>
    <row r="60" ht="18" customHeight="1" x14ac:dyDescent="0.55000000000000004"/>
    <row r="61" ht="18" customHeight="1" x14ac:dyDescent="0.55000000000000004"/>
    <row r="62" ht="18" customHeight="1" x14ac:dyDescent="0.55000000000000004"/>
    <row r="63" ht="18" customHeight="1" x14ac:dyDescent="0.55000000000000004"/>
    <row r="64" ht="18" customHeight="1" x14ac:dyDescent="0.55000000000000004"/>
    <row r="65" ht="18" customHeight="1" x14ac:dyDescent="0.55000000000000004"/>
    <row r="66" ht="18" customHeight="1" x14ac:dyDescent="0.55000000000000004"/>
    <row r="67" ht="18" customHeight="1" x14ac:dyDescent="0.55000000000000004"/>
    <row r="68" ht="18" customHeight="1" x14ac:dyDescent="0.55000000000000004"/>
    <row r="69" ht="18" customHeight="1" x14ac:dyDescent="0.55000000000000004"/>
    <row r="70" ht="18" customHeight="1" x14ac:dyDescent="0.55000000000000004"/>
    <row r="71" ht="18" customHeight="1" x14ac:dyDescent="0.55000000000000004"/>
    <row r="72" ht="18" customHeight="1" x14ac:dyDescent="0.55000000000000004"/>
    <row r="73" ht="18" customHeight="1" x14ac:dyDescent="0.55000000000000004"/>
    <row r="74" ht="18" customHeight="1" x14ac:dyDescent="0.55000000000000004"/>
    <row r="75" ht="18" customHeight="1" x14ac:dyDescent="0.55000000000000004"/>
    <row r="76" ht="18" customHeight="1" x14ac:dyDescent="0.55000000000000004"/>
    <row r="77" ht="18" customHeight="1" x14ac:dyDescent="0.55000000000000004"/>
    <row r="78" ht="18" customHeight="1" x14ac:dyDescent="0.55000000000000004"/>
    <row r="79" ht="18" customHeight="1" x14ac:dyDescent="0.55000000000000004"/>
    <row r="80" ht="18" customHeight="1" x14ac:dyDescent="0.55000000000000004"/>
    <row r="81" ht="18" customHeight="1" x14ac:dyDescent="0.55000000000000004"/>
    <row r="82" ht="18" customHeight="1" x14ac:dyDescent="0.55000000000000004"/>
    <row r="83" ht="18" customHeight="1" x14ac:dyDescent="0.55000000000000004"/>
  </sheetData>
  <mergeCells count="85">
    <mergeCell ref="AB19:AC19"/>
    <mergeCell ref="B19:D19"/>
    <mergeCell ref="E19:J19"/>
    <mergeCell ref="K19:L19"/>
    <mergeCell ref="M19:R19"/>
    <mergeCell ref="S19:T19"/>
    <mergeCell ref="U19:AA19"/>
    <mergeCell ref="U18:AC18"/>
    <mergeCell ref="B17:C17"/>
    <mergeCell ref="E17:J17"/>
    <mergeCell ref="K17:L17"/>
    <mergeCell ref="M17:R17"/>
    <mergeCell ref="S17:T17"/>
    <mergeCell ref="U17:AC17"/>
    <mergeCell ref="B18:C18"/>
    <mergeCell ref="E18:J18"/>
    <mergeCell ref="K18:L18"/>
    <mergeCell ref="M18:R18"/>
    <mergeCell ref="S18:T18"/>
    <mergeCell ref="U16:AC16"/>
    <mergeCell ref="B15:C15"/>
    <mergeCell ref="E15:J15"/>
    <mergeCell ref="K15:L15"/>
    <mergeCell ref="M15:R15"/>
    <mergeCell ref="S15:T15"/>
    <mergeCell ref="U15:AC15"/>
    <mergeCell ref="B16:C16"/>
    <mergeCell ref="E16:J16"/>
    <mergeCell ref="K16:L16"/>
    <mergeCell ref="M16:R16"/>
    <mergeCell ref="S16:T16"/>
    <mergeCell ref="U14:AC14"/>
    <mergeCell ref="B13:C13"/>
    <mergeCell ref="E13:J13"/>
    <mergeCell ref="K13:L13"/>
    <mergeCell ref="M13:R13"/>
    <mergeCell ref="S13:T13"/>
    <mergeCell ref="U13:AC13"/>
    <mergeCell ref="B14:C14"/>
    <mergeCell ref="E14:J14"/>
    <mergeCell ref="K14:L14"/>
    <mergeCell ref="M14:R14"/>
    <mergeCell ref="S14:T14"/>
    <mergeCell ref="U12:AC12"/>
    <mergeCell ref="B11:C11"/>
    <mergeCell ref="E11:J11"/>
    <mergeCell ref="K11:L11"/>
    <mergeCell ref="M11:R11"/>
    <mergeCell ref="S11:T11"/>
    <mergeCell ref="U11:AC11"/>
    <mergeCell ref="B12:C12"/>
    <mergeCell ref="E12:J12"/>
    <mergeCell ref="K12:L12"/>
    <mergeCell ref="M12:R12"/>
    <mergeCell ref="S12:T12"/>
    <mergeCell ref="U10:AC10"/>
    <mergeCell ref="B9:C9"/>
    <mergeCell ref="E9:J9"/>
    <mergeCell ref="K9:L9"/>
    <mergeCell ref="M9:R9"/>
    <mergeCell ref="S9:T9"/>
    <mergeCell ref="U9:AC9"/>
    <mergeCell ref="B10:C10"/>
    <mergeCell ref="E10:J10"/>
    <mergeCell ref="K10:L10"/>
    <mergeCell ref="M10:R10"/>
    <mergeCell ref="S10:T10"/>
    <mergeCell ref="U8:AC8"/>
    <mergeCell ref="B7:C7"/>
    <mergeCell ref="E7:J7"/>
    <mergeCell ref="K7:L7"/>
    <mergeCell ref="M7:R7"/>
    <mergeCell ref="S7:T7"/>
    <mergeCell ref="U7:AC7"/>
    <mergeCell ref="B8:C8"/>
    <mergeCell ref="E8:J8"/>
    <mergeCell ref="K8:L8"/>
    <mergeCell ref="M8:R8"/>
    <mergeCell ref="S8:T8"/>
    <mergeCell ref="A3:AC3"/>
    <mergeCell ref="A5:AC5"/>
    <mergeCell ref="B6:D6"/>
    <mergeCell ref="E6:L6"/>
    <mergeCell ref="M6:T6"/>
    <mergeCell ref="U6:AC6"/>
  </mergeCells>
  <phoneticPr fontId="2"/>
  <dataValidations count="1">
    <dataValidation type="whole" operator="greaterThanOrEqual" allowBlank="1" showInputMessage="1" showErrorMessage="1" sqref="E7:J18 M7:R18" xr:uid="{6BC94648-11FE-492E-B5A3-7C0A60544BEA}">
      <formula1>1</formula1>
    </dataValidation>
  </dataValidations>
  <pageMargins left="0.51181102362204722" right="0.51181102362204722" top="0.55118110236220474" bottom="0.35433070866141736" header="0.31496062992125984" footer="0.31496062992125984"/>
  <pageSetup paperSize="9" scale="96" fitToWidth="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B2F46-7BD2-4FEE-8074-628BAA6541CB}">
  <sheetPr>
    <pageSetUpPr fitToPage="1"/>
  </sheetPr>
  <dimension ref="A1:AI53"/>
  <sheetViews>
    <sheetView showZeros="0" view="pageBreakPreview" topLeftCell="A29" zoomScale="70" zoomScaleNormal="100" zoomScaleSheetLayoutView="70" workbookViewId="0">
      <selection activeCell="M44" sqref="M44:R44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73</v>
      </c>
      <c r="AD1" s="25" t="s">
        <v>78</v>
      </c>
    </row>
    <row r="2" spans="1:30" ht="18" customHeight="1" x14ac:dyDescent="0.55000000000000004"/>
    <row r="3" spans="1:30" ht="18" customHeight="1" x14ac:dyDescent="0.55000000000000004">
      <c r="A3" s="129" t="s">
        <v>0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</row>
    <row r="4" spans="1:30" ht="18" customHeight="1" x14ac:dyDescent="0.55000000000000004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</row>
    <row r="5" spans="1:30" ht="18" customHeight="1" x14ac:dyDescent="0.55000000000000004">
      <c r="A5" s="130" t="s">
        <v>1</v>
      </c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</row>
    <row r="6" spans="1:30" ht="18" customHeight="1" x14ac:dyDescent="0.55000000000000004">
      <c r="A6" s="130" t="s">
        <v>2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</row>
    <row r="7" spans="1:30" ht="6" customHeight="1" x14ac:dyDescent="0.55000000000000004"/>
    <row r="8" spans="1:30" ht="23.15" customHeight="1" x14ac:dyDescent="0.55000000000000004">
      <c r="A8" s="131" t="s">
        <v>70</v>
      </c>
      <c r="B8" s="131"/>
      <c r="C8" s="131"/>
      <c r="D8" s="131"/>
      <c r="E8" s="131"/>
      <c r="F8" s="131"/>
      <c r="G8" s="67" t="s">
        <v>13</v>
      </c>
      <c r="H8" s="68"/>
      <c r="I8" s="68"/>
      <c r="J8" s="68"/>
      <c r="K8" s="69"/>
      <c r="L8" s="125" t="s">
        <v>71</v>
      </c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6"/>
      <c r="AC8" s="126"/>
      <c r="AD8" s="132"/>
    </row>
    <row r="9" spans="1:30" ht="23.15" customHeight="1" x14ac:dyDescent="0.55000000000000004">
      <c r="A9" s="131"/>
      <c r="B9" s="131"/>
      <c r="C9" s="131"/>
      <c r="D9" s="131"/>
      <c r="E9" s="131"/>
      <c r="F9" s="131"/>
      <c r="G9" s="38" t="s">
        <v>14</v>
      </c>
      <c r="H9" s="38"/>
      <c r="I9" s="38"/>
      <c r="J9" s="38"/>
      <c r="K9" s="38"/>
      <c r="L9" s="115" t="s">
        <v>72</v>
      </c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</row>
    <row r="10" spans="1:30" ht="23.15" customHeight="1" x14ac:dyDescent="0.55000000000000004">
      <c r="A10" s="66" t="s">
        <v>3</v>
      </c>
      <c r="B10" s="66"/>
      <c r="C10" s="66"/>
      <c r="D10" s="66"/>
      <c r="E10" s="66"/>
      <c r="F10" s="66"/>
      <c r="G10" s="38" t="s">
        <v>4</v>
      </c>
      <c r="H10" s="38"/>
      <c r="I10" s="38"/>
      <c r="J10" s="38"/>
      <c r="K10" s="38"/>
      <c r="L10" s="127">
        <v>100000000</v>
      </c>
      <c r="M10" s="128"/>
      <c r="N10" s="128"/>
      <c r="O10" s="128"/>
      <c r="P10" s="128"/>
      <c r="Q10" s="128"/>
      <c r="R10" s="128"/>
      <c r="S10" s="113" t="s">
        <v>5</v>
      </c>
      <c r="T10" s="114"/>
      <c r="U10" s="40" t="s">
        <v>6</v>
      </c>
      <c r="V10" s="40"/>
      <c r="W10" s="40"/>
      <c r="X10" s="40"/>
      <c r="Y10" s="40"/>
      <c r="Z10" s="127">
        <v>280</v>
      </c>
      <c r="AA10" s="128"/>
      <c r="AB10" s="128"/>
      <c r="AC10" s="113" t="s">
        <v>7</v>
      </c>
      <c r="AD10" s="114"/>
    </row>
    <row r="11" spans="1:30" ht="23.15" customHeight="1" x14ac:dyDescent="0.55000000000000004">
      <c r="A11" s="40" t="s">
        <v>8</v>
      </c>
      <c r="B11" s="40"/>
      <c r="C11" s="40"/>
      <c r="D11" s="40"/>
      <c r="E11" s="40"/>
      <c r="F11" s="40"/>
      <c r="G11" s="115" t="s">
        <v>66</v>
      </c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</row>
    <row r="12" spans="1:30" ht="23.15" customHeight="1" x14ac:dyDescent="0.55000000000000004">
      <c r="A12" s="40" t="s">
        <v>9</v>
      </c>
      <c r="B12" s="40"/>
      <c r="C12" s="40"/>
      <c r="D12" s="40"/>
      <c r="E12" s="40"/>
      <c r="F12" s="40"/>
      <c r="G12" s="115" t="s">
        <v>55</v>
      </c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</row>
    <row r="13" spans="1:30" ht="23.15" customHeight="1" x14ac:dyDescent="0.55000000000000004">
      <c r="A13" s="40" t="s">
        <v>10</v>
      </c>
      <c r="B13" s="40"/>
      <c r="C13" s="40"/>
      <c r="D13" s="40"/>
      <c r="E13" s="40"/>
      <c r="F13" s="40"/>
      <c r="G13" s="116" t="s">
        <v>57</v>
      </c>
      <c r="H13" s="117"/>
      <c r="I13" s="117"/>
      <c r="J13" s="118"/>
      <c r="K13" s="119" t="s">
        <v>56</v>
      </c>
      <c r="L13" s="120"/>
      <c r="M13" s="120"/>
      <c r="N13" s="120"/>
      <c r="O13" s="120"/>
      <c r="P13" s="120"/>
      <c r="Q13" s="120"/>
      <c r="R13" s="121"/>
      <c r="S13" s="116" t="s">
        <v>58</v>
      </c>
      <c r="T13" s="117"/>
      <c r="U13" s="117"/>
      <c r="V13" s="118"/>
      <c r="W13" s="122" t="s">
        <v>59</v>
      </c>
      <c r="X13" s="123"/>
      <c r="Y13" s="123"/>
      <c r="Z13" s="123"/>
      <c r="AA13" s="123"/>
      <c r="AB13" s="123"/>
      <c r="AC13" s="123"/>
      <c r="AD13" s="124"/>
    </row>
    <row r="14" spans="1:30" ht="15.65" customHeight="1" x14ac:dyDescent="0.55000000000000004">
      <c r="A14" s="8"/>
      <c r="B14" s="8"/>
      <c r="C14" s="8"/>
      <c r="D14" s="8"/>
      <c r="E14" s="8"/>
      <c r="F14" s="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1:30" ht="25" customHeight="1" x14ac:dyDescent="0.55000000000000004">
      <c r="A15" s="133" t="s">
        <v>11</v>
      </c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5"/>
    </row>
    <row r="16" spans="1:30" ht="23.15" customHeight="1" x14ac:dyDescent="0.55000000000000004">
      <c r="A16" s="131" t="s">
        <v>12</v>
      </c>
      <c r="B16" s="131"/>
      <c r="C16" s="131"/>
      <c r="D16" s="131"/>
      <c r="E16" s="131"/>
      <c r="F16" s="131"/>
      <c r="G16" s="67" t="s">
        <v>13</v>
      </c>
      <c r="H16" s="68"/>
      <c r="I16" s="68"/>
      <c r="J16" s="68"/>
      <c r="K16" s="69"/>
      <c r="L16" s="125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32"/>
    </row>
    <row r="17" spans="1:32" ht="23.15" customHeight="1" x14ac:dyDescent="0.55000000000000004">
      <c r="A17" s="131"/>
      <c r="B17" s="131"/>
      <c r="C17" s="131"/>
      <c r="D17" s="131"/>
      <c r="E17" s="131"/>
      <c r="F17" s="131"/>
      <c r="G17" s="38" t="s">
        <v>14</v>
      </c>
      <c r="H17" s="38"/>
      <c r="I17" s="38"/>
      <c r="J17" s="38"/>
      <c r="K17" s="38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</row>
    <row r="18" spans="1:32" ht="23.15" customHeight="1" x14ac:dyDescent="0.55000000000000004">
      <c r="A18" s="66" t="s">
        <v>3</v>
      </c>
      <c r="B18" s="66"/>
      <c r="C18" s="66"/>
      <c r="D18" s="66"/>
      <c r="E18" s="66"/>
      <c r="F18" s="66"/>
      <c r="G18" s="38" t="s">
        <v>4</v>
      </c>
      <c r="H18" s="38"/>
      <c r="I18" s="38"/>
      <c r="J18" s="38"/>
      <c r="K18" s="38"/>
      <c r="L18" s="125"/>
      <c r="M18" s="126"/>
      <c r="N18" s="126"/>
      <c r="O18" s="126"/>
      <c r="P18" s="126"/>
      <c r="Q18" s="126"/>
      <c r="R18" s="126"/>
      <c r="S18" s="113" t="s">
        <v>5</v>
      </c>
      <c r="T18" s="114"/>
      <c r="U18" s="40" t="s">
        <v>6</v>
      </c>
      <c r="V18" s="40"/>
      <c r="W18" s="40"/>
      <c r="X18" s="40"/>
      <c r="Y18" s="40"/>
      <c r="Z18" s="125"/>
      <c r="AA18" s="126"/>
      <c r="AB18" s="126"/>
      <c r="AC18" s="113" t="s">
        <v>7</v>
      </c>
      <c r="AD18" s="114"/>
    </row>
    <row r="19" spans="1:32" ht="23.15" customHeight="1" x14ac:dyDescent="0.55000000000000004">
      <c r="A19" s="40" t="s">
        <v>8</v>
      </c>
      <c r="B19" s="40"/>
      <c r="C19" s="40"/>
      <c r="D19" s="40"/>
      <c r="E19" s="40"/>
      <c r="F19" s="40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</row>
    <row r="20" spans="1:32" ht="23.15" customHeight="1" x14ac:dyDescent="0.55000000000000004">
      <c r="A20" s="40" t="s">
        <v>9</v>
      </c>
      <c r="B20" s="40"/>
      <c r="C20" s="40"/>
      <c r="D20" s="40"/>
      <c r="E20" s="40"/>
      <c r="F20" s="40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</row>
    <row r="21" spans="1:32" ht="23.15" customHeight="1" x14ac:dyDescent="0.55000000000000004">
      <c r="A21" s="40" t="s">
        <v>10</v>
      </c>
      <c r="B21" s="40"/>
      <c r="C21" s="40"/>
      <c r="D21" s="40"/>
      <c r="E21" s="40"/>
      <c r="F21" s="40"/>
      <c r="G21" s="116" t="s">
        <v>57</v>
      </c>
      <c r="H21" s="117"/>
      <c r="I21" s="117"/>
      <c r="J21" s="118"/>
      <c r="K21" s="119"/>
      <c r="L21" s="120"/>
      <c r="M21" s="120"/>
      <c r="N21" s="120"/>
      <c r="O21" s="120"/>
      <c r="P21" s="120"/>
      <c r="Q21" s="120"/>
      <c r="R21" s="121"/>
      <c r="S21" s="116" t="s">
        <v>58</v>
      </c>
      <c r="T21" s="117"/>
      <c r="U21" s="117"/>
      <c r="V21" s="118"/>
      <c r="W21" s="122"/>
      <c r="X21" s="123"/>
      <c r="Y21" s="123"/>
      <c r="Z21" s="123"/>
      <c r="AA21" s="123"/>
      <c r="AB21" s="123"/>
      <c r="AC21" s="123"/>
      <c r="AD21" s="124"/>
    </row>
    <row r="22" spans="1:32" ht="15.5" customHeight="1" x14ac:dyDescent="0.55000000000000004"/>
    <row r="23" spans="1:32" ht="25" customHeight="1" x14ac:dyDescent="0.55000000000000004">
      <c r="A23" s="101" t="s">
        <v>15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</row>
    <row r="24" spans="1:32" ht="23.15" customHeight="1" x14ac:dyDescent="0.55000000000000004">
      <c r="A24" s="102" t="s">
        <v>16</v>
      </c>
      <c r="B24" s="103"/>
      <c r="C24" s="103"/>
      <c r="D24" s="103"/>
      <c r="E24" s="103"/>
      <c r="F24" s="104"/>
      <c r="G24" s="105" t="s">
        <v>60</v>
      </c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7"/>
    </row>
    <row r="25" spans="1:32" ht="23.15" customHeight="1" x14ac:dyDescent="0.55000000000000004">
      <c r="A25" s="102" t="s">
        <v>17</v>
      </c>
      <c r="B25" s="103"/>
      <c r="C25" s="103"/>
      <c r="D25" s="103"/>
      <c r="E25" s="103"/>
      <c r="F25" s="104"/>
      <c r="G25" s="108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10"/>
      <c r="AF25" s="16">
        <v>3</v>
      </c>
    </row>
    <row r="26" spans="1:32" ht="23.15" customHeight="1" x14ac:dyDescent="0.55000000000000004">
      <c r="A26" s="38" t="s">
        <v>63</v>
      </c>
      <c r="B26" s="38"/>
      <c r="C26" s="38"/>
      <c r="D26" s="38"/>
      <c r="E26" s="38"/>
      <c r="F26" s="38"/>
      <c r="G26" s="67" t="s">
        <v>67</v>
      </c>
      <c r="H26" s="68"/>
      <c r="I26" s="68"/>
      <c r="J26" s="68"/>
      <c r="K26" s="111">
        <v>2026</v>
      </c>
      <c r="L26" s="112"/>
      <c r="M26" s="112"/>
      <c r="N26" s="13" t="s">
        <v>18</v>
      </c>
      <c r="O26" s="12">
        <v>7</v>
      </c>
      <c r="P26" s="13" t="s">
        <v>19</v>
      </c>
      <c r="Q26" s="12">
        <v>9</v>
      </c>
      <c r="R26" s="14" t="s">
        <v>20</v>
      </c>
      <c r="S26" s="67" t="s">
        <v>68</v>
      </c>
      <c r="T26" s="68"/>
      <c r="U26" s="68"/>
      <c r="V26" s="69"/>
      <c r="W26" s="45">
        <v>2026</v>
      </c>
      <c r="X26" s="45"/>
      <c r="Y26" s="45"/>
      <c r="Z26" s="13" t="s">
        <v>18</v>
      </c>
      <c r="AA26" s="12">
        <v>11</v>
      </c>
      <c r="AB26" s="13" t="s">
        <v>19</v>
      </c>
      <c r="AC26" s="12">
        <v>30</v>
      </c>
      <c r="AD26" s="14" t="s">
        <v>20</v>
      </c>
    </row>
    <row r="27" spans="1:32" ht="23.15" customHeight="1" x14ac:dyDescent="0.55000000000000004">
      <c r="A27" s="77" t="s">
        <v>21</v>
      </c>
      <c r="B27" s="50"/>
      <c r="C27" s="47" t="s">
        <v>22</v>
      </c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56"/>
      <c r="O27" s="91" t="s">
        <v>23</v>
      </c>
      <c r="P27" s="92"/>
      <c r="Q27" s="92"/>
      <c r="R27" s="93"/>
      <c r="S27" s="94">
        <v>63</v>
      </c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22" t="s">
        <v>24</v>
      </c>
    </row>
    <row r="28" spans="1:32" ht="23.15" customHeight="1" x14ac:dyDescent="0.55000000000000004">
      <c r="A28" s="79"/>
      <c r="B28" s="89"/>
      <c r="C28" s="81" t="s">
        <v>25</v>
      </c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51"/>
      <c r="O28" s="91" t="s">
        <v>23</v>
      </c>
      <c r="P28" s="92"/>
      <c r="Q28" s="92"/>
      <c r="R28" s="93"/>
      <c r="S28" s="94">
        <v>33.700000000000003</v>
      </c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22" t="s">
        <v>24</v>
      </c>
    </row>
    <row r="29" spans="1:32" ht="23.15" customHeight="1" x14ac:dyDescent="0.55000000000000004">
      <c r="A29" s="79"/>
      <c r="B29" s="89"/>
      <c r="C29" s="47" t="s">
        <v>26</v>
      </c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56"/>
      <c r="S29" s="40" t="s">
        <v>27</v>
      </c>
      <c r="T29" s="47"/>
      <c r="U29" s="63">
        <f>INT(MIN(S27:AC28))</f>
        <v>33</v>
      </c>
      <c r="V29" s="64"/>
      <c r="W29" s="64"/>
      <c r="X29" s="64"/>
      <c r="Y29" s="64"/>
      <c r="Z29" s="64"/>
      <c r="AA29" s="64"/>
      <c r="AB29" s="64"/>
      <c r="AC29" s="65"/>
      <c r="AD29" s="23" t="s">
        <v>24</v>
      </c>
    </row>
    <row r="30" spans="1:32" ht="23.15" customHeight="1" x14ac:dyDescent="0.55000000000000004">
      <c r="A30" s="79"/>
      <c r="B30" s="89"/>
      <c r="C30" s="77" t="s">
        <v>28</v>
      </c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50"/>
      <c r="S30" s="40" t="s">
        <v>29</v>
      </c>
      <c r="T30" s="47"/>
      <c r="U30" s="58">
        <f>IF(5000001&lt;ROUNDDOWN(U29*50000,-3),5000000,ROUNDDOWN(U29*50000,-3))</f>
        <v>1650000</v>
      </c>
      <c r="V30" s="59"/>
      <c r="W30" s="59"/>
      <c r="X30" s="59"/>
      <c r="Y30" s="59"/>
      <c r="Z30" s="59"/>
      <c r="AA30" s="59"/>
      <c r="AB30" s="59"/>
      <c r="AC30" s="60"/>
      <c r="AD30" s="24" t="s">
        <v>5</v>
      </c>
    </row>
    <row r="31" spans="1:32" ht="23.15" customHeight="1" x14ac:dyDescent="0.55000000000000004">
      <c r="A31" s="81"/>
      <c r="B31" s="51"/>
      <c r="C31" s="81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51"/>
      <c r="S31" s="40"/>
      <c r="T31" s="47"/>
      <c r="U31" s="61" t="s">
        <v>30</v>
      </c>
      <c r="V31" s="62"/>
      <c r="W31" s="62"/>
      <c r="X31" s="62"/>
      <c r="Y31" s="62"/>
      <c r="Z31" s="62"/>
      <c r="AA31" s="62"/>
      <c r="AB31" s="62"/>
      <c r="AC31" s="62"/>
      <c r="AD31" s="62"/>
    </row>
    <row r="32" spans="1:32" ht="23.15" customHeight="1" x14ac:dyDescent="0.55000000000000004">
      <c r="A32" s="77" t="s">
        <v>31</v>
      </c>
      <c r="B32" s="78"/>
      <c r="C32" s="40" t="s">
        <v>62</v>
      </c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83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5"/>
      <c r="AF32" s="16">
        <v>1</v>
      </c>
    </row>
    <row r="33" spans="1:35" ht="23.15" customHeight="1" x14ac:dyDescent="0.55000000000000004">
      <c r="A33" s="79"/>
      <c r="B33" s="80"/>
      <c r="C33" s="77" t="str">
        <f>CHOOSE(AF32,"SII登録製品","SII登録製品","その他")</f>
        <v>SII登録製品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50"/>
      <c r="S33" s="86" t="str">
        <f>CHOOSE(AF32,"メーカー名","メーカー名","アンペア")</f>
        <v>メーカー名</v>
      </c>
      <c r="T33" s="87"/>
      <c r="U33" s="87"/>
      <c r="V33" s="88"/>
      <c r="W33" s="86" t="str">
        <f>CHOOSE(AF32,"登録型番","登録型番","単電池の定格電圧")</f>
        <v>登録型番</v>
      </c>
      <c r="X33" s="87"/>
      <c r="Y33" s="87"/>
      <c r="Z33" s="88"/>
      <c r="AA33" s="87" t="str">
        <f>CHOOSE(AF32,"登録容量","登録容量","蓄電容量")</f>
        <v>登録容量</v>
      </c>
      <c r="AB33" s="87"/>
      <c r="AC33" s="87"/>
      <c r="AD33" s="88"/>
    </row>
    <row r="34" spans="1:35" ht="23.15" customHeight="1" x14ac:dyDescent="0.55000000000000004">
      <c r="A34" s="79"/>
      <c r="B34" s="80"/>
      <c r="C34" s="81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51"/>
      <c r="S34" s="96" t="str">
        <f>IF(S33="アンペア",ROUNDDOWN(AA34/W34*1000,0),"")</f>
        <v/>
      </c>
      <c r="T34" s="97"/>
      <c r="U34" s="97"/>
      <c r="V34" s="10" t="str">
        <f>CHOOSE(AF32,"","","Ah")</f>
        <v/>
      </c>
      <c r="W34" s="98"/>
      <c r="X34" s="99"/>
      <c r="Y34" s="99"/>
      <c r="Z34" s="11" t="str">
        <f>CHOOSE(AF32," "," ","V")</f>
        <v xml:space="preserve"> </v>
      </c>
      <c r="AA34" s="99"/>
      <c r="AB34" s="99"/>
      <c r="AC34" s="99"/>
      <c r="AD34" s="15" t="s">
        <v>32</v>
      </c>
    </row>
    <row r="35" spans="1:35" ht="23.15" customHeight="1" x14ac:dyDescent="0.55000000000000004">
      <c r="A35" s="79"/>
      <c r="B35" s="80"/>
      <c r="C35" s="47" t="str">
        <f>CHOOSE(AF32,"設置セット数","設置セット数","設　置　台　数")</f>
        <v>設置セット数</v>
      </c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56"/>
      <c r="S35" s="74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5" t="str">
        <f>CHOOSE(AF32,"","セット","台")</f>
        <v/>
      </c>
    </row>
    <row r="36" spans="1:35" ht="23.15" customHeight="1" x14ac:dyDescent="0.55000000000000004">
      <c r="A36" s="79"/>
      <c r="B36" s="80"/>
      <c r="C36" s="40" t="s">
        <v>61</v>
      </c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 t="s">
        <v>33</v>
      </c>
      <c r="T36" s="47"/>
      <c r="U36" s="63">
        <f>ROUNDDOWN(AA34*S35,1)</f>
        <v>0</v>
      </c>
      <c r="V36" s="64"/>
      <c r="W36" s="64"/>
      <c r="X36" s="64"/>
      <c r="Y36" s="64"/>
      <c r="Z36" s="64"/>
      <c r="AA36" s="64"/>
      <c r="AB36" s="64"/>
      <c r="AC36" s="65"/>
      <c r="AD36" s="23" t="s">
        <v>32</v>
      </c>
    </row>
    <row r="37" spans="1:35" ht="23.15" customHeight="1" x14ac:dyDescent="0.55000000000000004">
      <c r="A37" s="79"/>
      <c r="B37" s="80"/>
      <c r="C37" s="66" t="s">
        <v>34</v>
      </c>
      <c r="D37" s="66"/>
      <c r="E37" s="66"/>
      <c r="F37" s="66"/>
      <c r="G37" s="66"/>
      <c r="H37" s="66"/>
      <c r="I37" s="66"/>
      <c r="J37" s="66"/>
      <c r="K37" s="66"/>
      <c r="L37" s="66"/>
      <c r="M37" s="67" t="s">
        <v>35</v>
      </c>
      <c r="N37" s="68"/>
      <c r="O37" s="68"/>
      <c r="P37" s="68"/>
      <c r="Q37" s="68"/>
      <c r="R37" s="69"/>
      <c r="S37" s="70" t="s">
        <v>36</v>
      </c>
      <c r="T37" s="71"/>
      <c r="U37" s="72"/>
      <c r="V37" s="73"/>
      <c r="W37" s="73"/>
      <c r="X37" s="73"/>
      <c r="Y37" s="73"/>
      <c r="Z37" s="73"/>
      <c r="AA37" s="73"/>
      <c r="AB37" s="73"/>
      <c r="AC37" s="74"/>
      <c r="AD37" s="22" t="s">
        <v>5</v>
      </c>
    </row>
    <row r="38" spans="1:35" ht="23.15" customHeight="1" x14ac:dyDescent="0.55000000000000004">
      <c r="A38" s="79"/>
      <c r="B38" s="80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7" t="s">
        <v>37</v>
      </c>
      <c r="N38" s="68"/>
      <c r="O38" s="68"/>
      <c r="P38" s="68"/>
      <c r="Q38" s="68"/>
      <c r="R38" s="69"/>
      <c r="S38" s="70" t="s">
        <v>38</v>
      </c>
      <c r="T38" s="71"/>
      <c r="U38" s="75"/>
      <c r="V38" s="44"/>
      <c r="W38" s="44"/>
      <c r="X38" s="44"/>
      <c r="Y38" s="44"/>
      <c r="Z38" s="44"/>
      <c r="AA38" s="44"/>
      <c r="AB38" s="44"/>
      <c r="AC38" s="76"/>
      <c r="AD38" s="22" t="s">
        <v>5</v>
      </c>
    </row>
    <row r="39" spans="1:35" ht="23.15" customHeight="1" x14ac:dyDescent="0.55000000000000004">
      <c r="A39" s="79"/>
      <c r="B39" s="80"/>
      <c r="C39" s="40" t="s">
        <v>39</v>
      </c>
      <c r="D39" s="40"/>
      <c r="E39" s="40"/>
      <c r="F39" s="40"/>
      <c r="G39" s="40"/>
      <c r="H39" s="40"/>
      <c r="I39" s="40"/>
      <c r="J39" s="40"/>
      <c r="K39" s="40"/>
      <c r="L39" s="40"/>
      <c r="M39" s="40" t="s">
        <v>40</v>
      </c>
      <c r="N39" s="40"/>
      <c r="O39" s="40"/>
      <c r="P39" s="40"/>
      <c r="Q39" s="40"/>
      <c r="R39" s="40"/>
      <c r="S39" s="40" t="s">
        <v>41</v>
      </c>
      <c r="T39" s="47"/>
      <c r="U39" s="48" t="e">
        <f>ROUNDDOWN((U37+U38)/U36,0)</f>
        <v>#DIV/0!</v>
      </c>
      <c r="V39" s="48"/>
      <c r="W39" s="48"/>
      <c r="X39" s="48"/>
      <c r="Y39" s="48"/>
      <c r="Z39" s="48"/>
      <c r="AA39" s="48"/>
      <c r="AB39" s="48"/>
      <c r="AC39" s="48"/>
      <c r="AD39" s="50" t="s">
        <v>5</v>
      </c>
      <c r="AI39" s="9"/>
    </row>
    <row r="40" spans="1:35" ht="23.15" customHeight="1" x14ac:dyDescent="0.55000000000000004">
      <c r="A40" s="79"/>
      <c r="B40" s="8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7"/>
      <c r="U40" s="49"/>
      <c r="V40" s="49"/>
      <c r="W40" s="49"/>
      <c r="X40" s="49"/>
      <c r="Y40" s="49"/>
      <c r="Z40" s="49"/>
      <c r="AA40" s="49"/>
      <c r="AB40" s="49"/>
      <c r="AC40" s="49"/>
      <c r="AD40" s="51"/>
      <c r="AI40" s="9"/>
    </row>
    <row r="41" spans="1:35" ht="23.15" customHeight="1" x14ac:dyDescent="0.55000000000000004">
      <c r="A41" s="79"/>
      <c r="B41" s="80"/>
      <c r="C41" s="52" t="s">
        <v>64</v>
      </c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40" t="s">
        <v>42</v>
      </c>
      <c r="T41" s="47"/>
      <c r="U41" s="53" t="e" cm="1">
        <f t="array" ref="U41">_xlfn.IFS(C33="SII登録製品",(IF(155001&gt;U39,(IF(U36&lt;100,ROUNDDOWN((U37+U38)*1/3,-3),ROUNDDOWN(U39*1/3*100,-3))),IF(U36&lt;100,ROUNDDOWN(155000*U36*1/3,-3),ROUNDDOWN(155000*1/3*100,-3)))),C33="その他",(IF(190001&gt;U39,(IF(U36&lt;100,ROUNDDOWN((U37+U38)*1/3,-3),ROUNDDOWN(U39*1/3*100,-3))),IF(U36&lt;100,ROUNDDOWN(190000*U36*1/3,-3),ROUNDDOWN(190000*1/3*100,-3)))))</f>
        <v>#DIV/0!</v>
      </c>
      <c r="V41" s="54"/>
      <c r="W41" s="54"/>
      <c r="X41" s="54"/>
      <c r="Y41" s="54"/>
      <c r="Z41" s="54"/>
      <c r="AA41" s="54"/>
      <c r="AB41" s="54"/>
      <c r="AC41" s="55"/>
      <c r="AD41" s="56" t="s">
        <v>5</v>
      </c>
      <c r="AI41" s="9"/>
    </row>
    <row r="42" spans="1:35" ht="23.15" customHeight="1" x14ac:dyDescent="0.55000000000000004">
      <c r="A42" s="81"/>
      <c r="B42" s="82"/>
      <c r="C42" s="57" t="s">
        <v>43</v>
      </c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40"/>
      <c r="T42" s="47"/>
      <c r="U42" s="53"/>
      <c r="V42" s="54"/>
      <c r="W42" s="54"/>
      <c r="X42" s="54"/>
      <c r="Y42" s="54"/>
      <c r="Z42" s="54"/>
      <c r="AA42" s="54"/>
      <c r="AB42" s="54"/>
      <c r="AC42" s="55"/>
      <c r="AD42" s="56"/>
    </row>
    <row r="43" spans="1:35" ht="23.15" customHeight="1" x14ac:dyDescent="0.55000000000000004">
      <c r="A43" s="40" t="s">
        <v>44</v>
      </c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1">
        <f>IF(S35="",U30,U30+U41)</f>
        <v>1650000</v>
      </c>
      <c r="T43" s="42"/>
      <c r="U43" s="42"/>
      <c r="V43" s="42"/>
      <c r="W43" s="42"/>
      <c r="X43" s="42"/>
      <c r="Y43" s="42"/>
      <c r="Z43" s="42"/>
      <c r="AA43" s="42"/>
      <c r="AB43" s="42"/>
      <c r="AC43" s="43"/>
      <c r="AD43" s="23" t="s">
        <v>5</v>
      </c>
    </row>
    <row r="44" spans="1:35" ht="23.15" customHeight="1" x14ac:dyDescent="0.55000000000000004">
      <c r="A44" s="40" t="s">
        <v>45</v>
      </c>
      <c r="B44" s="40"/>
      <c r="C44" s="40"/>
      <c r="D44" s="40"/>
      <c r="E44" s="40"/>
      <c r="F44" s="40"/>
      <c r="G44" s="39"/>
      <c r="H44" s="39"/>
      <c r="I44" s="39"/>
      <c r="J44" s="39"/>
      <c r="K44" s="39"/>
      <c r="L44" s="39"/>
      <c r="M44" s="40"/>
      <c r="N44" s="40"/>
      <c r="O44" s="40"/>
      <c r="P44" s="40"/>
      <c r="Q44" s="40"/>
      <c r="R44" s="40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F44" s="16">
        <v>1</v>
      </c>
    </row>
    <row r="45" spans="1:35" ht="23.15" customHeight="1" x14ac:dyDescent="0.55000000000000004">
      <c r="A45" s="40"/>
      <c r="B45" s="40"/>
      <c r="C45" s="40"/>
      <c r="D45" s="40"/>
      <c r="E45" s="40"/>
      <c r="F45" s="40"/>
      <c r="G45" s="39"/>
      <c r="H45" s="39"/>
      <c r="I45" s="39"/>
      <c r="J45" s="39"/>
      <c r="K45" s="39"/>
      <c r="L45" s="39"/>
      <c r="M45" s="40" t="str">
        <f>CHOOSE(AF44,"確認事項","")</f>
        <v>確認事項</v>
      </c>
      <c r="N45" s="40"/>
      <c r="O45" s="40"/>
      <c r="P45" s="40"/>
      <c r="Q45" s="40"/>
      <c r="R45" s="40"/>
      <c r="S45" s="17"/>
      <c r="T45" s="45" t="str">
        <f>CHOOSE(AF44,"FIT制度による売電は行いません。","")</f>
        <v>FIT制度による売電は行いません。</v>
      </c>
      <c r="U45" s="45"/>
      <c r="V45" s="45"/>
      <c r="W45" s="45"/>
      <c r="X45" s="45"/>
      <c r="Y45" s="45"/>
      <c r="Z45" s="45"/>
      <c r="AA45" s="45"/>
      <c r="AB45" s="45"/>
      <c r="AC45" s="45"/>
      <c r="AD45" s="46"/>
    </row>
    <row r="46" spans="1:35" ht="23.15" customHeight="1" x14ac:dyDescent="0.55000000000000004">
      <c r="A46" s="36" t="s">
        <v>79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</row>
    <row r="47" spans="1:35" ht="23.15" customHeight="1" x14ac:dyDescent="0.55000000000000004">
      <c r="A47" s="37" t="s">
        <v>77</v>
      </c>
      <c r="B47" s="37"/>
      <c r="C47" s="37"/>
      <c r="D47" s="37"/>
      <c r="E47" s="37"/>
      <c r="F47" s="37"/>
      <c r="G47" s="38" t="s">
        <v>80</v>
      </c>
      <c r="H47" s="38"/>
      <c r="I47" s="38"/>
      <c r="J47" s="38"/>
      <c r="K47" s="39"/>
      <c r="L47" s="39"/>
      <c r="M47" s="39"/>
      <c r="N47" s="28" t="s">
        <v>81</v>
      </c>
      <c r="O47" s="27"/>
      <c r="P47" s="29" t="s">
        <v>82</v>
      </c>
      <c r="Q47" s="27"/>
      <c r="R47" s="29" t="s">
        <v>83</v>
      </c>
      <c r="S47" s="38" t="s">
        <v>84</v>
      </c>
      <c r="T47" s="38"/>
      <c r="U47" s="38"/>
      <c r="V47" s="38"/>
      <c r="W47" s="39"/>
      <c r="X47" s="39"/>
      <c r="Y47" s="39"/>
      <c r="Z47" s="29" t="s">
        <v>81</v>
      </c>
      <c r="AA47" s="27"/>
      <c r="AB47" s="29" t="s">
        <v>82</v>
      </c>
      <c r="AC47" s="27"/>
      <c r="AD47" s="29" t="s">
        <v>83</v>
      </c>
    </row>
    <row r="48" spans="1:35" ht="15" customHeight="1" x14ac:dyDescent="0.55000000000000004">
      <c r="A48" s="36" t="s">
        <v>76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</row>
    <row r="49" spans="1:30" ht="39" customHeight="1" x14ac:dyDescent="0.55000000000000004">
      <c r="A49" s="175" t="s">
        <v>74</v>
      </c>
      <c r="B49" s="176"/>
      <c r="C49" s="176"/>
      <c r="D49" s="176"/>
      <c r="E49" s="176"/>
      <c r="F49" s="177"/>
      <c r="G49" s="26" t="b">
        <v>1</v>
      </c>
      <c r="H49" s="178" t="s">
        <v>75</v>
      </c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9"/>
    </row>
    <row r="50" spans="1:30" ht="15" customHeight="1" x14ac:dyDescent="0.55000000000000004">
      <c r="A50" s="3"/>
    </row>
    <row r="51" spans="1:30" ht="15" customHeight="1" x14ac:dyDescent="0.55000000000000004">
      <c r="A51" s="3"/>
    </row>
    <row r="52" spans="1:30" ht="15" customHeight="1" x14ac:dyDescent="0.55000000000000004">
      <c r="A52" s="3"/>
    </row>
    <row r="53" spans="1:30" ht="18" customHeight="1" x14ac:dyDescent="0.55000000000000004"/>
  </sheetData>
  <mergeCells count="119">
    <mergeCell ref="A3:AD3"/>
    <mergeCell ref="A5:AD5"/>
    <mergeCell ref="A6:AD6"/>
    <mergeCell ref="A10:F10"/>
    <mergeCell ref="G10:K10"/>
    <mergeCell ref="L10:R10"/>
    <mergeCell ref="S10:T10"/>
    <mergeCell ref="U10:Y10"/>
    <mergeCell ref="Z10:AB10"/>
    <mergeCell ref="AC10:AD10"/>
    <mergeCell ref="A8:F9"/>
    <mergeCell ref="G8:K8"/>
    <mergeCell ref="L8:AD8"/>
    <mergeCell ref="G9:K9"/>
    <mergeCell ref="L9:AD9"/>
    <mergeCell ref="A15:AD15"/>
    <mergeCell ref="A16:F17"/>
    <mergeCell ref="G16:K16"/>
    <mergeCell ref="L16:AD16"/>
    <mergeCell ref="G17:K17"/>
    <mergeCell ref="L17:AD17"/>
    <mergeCell ref="A11:F11"/>
    <mergeCell ref="G11:AD11"/>
    <mergeCell ref="A12:F12"/>
    <mergeCell ref="G12:AD12"/>
    <mergeCell ref="A13:F13"/>
    <mergeCell ref="G13:J13"/>
    <mergeCell ref="K13:R13"/>
    <mergeCell ref="S13:V13"/>
    <mergeCell ref="W13:AD13"/>
    <mergeCell ref="AC18:AD18"/>
    <mergeCell ref="A19:F19"/>
    <mergeCell ref="G19:AD19"/>
    <mergeCell ref="A20:F20"/>
    <mergeCell ref="G20:AD20"/>
    <mergeCell ref="A21:F21"/>
    <mergeCell ref="G21:J21"/>
    <mergeCell ref="K21:R21"/>
    <mergeCell ref="S21:V21"/>
    <mergeCell ref="W21:AD21"/>
    <mergeCell ref="A18:F18"/>
    <mergeCell ref="G18:K18"/>
    <mergeCell ref="L18:R18"/>
    <mergeCell ref="S18:T18"/>
    <mergeCell ref="U18:Y18"/>
    <mergeCell ref="Z18:AB18"/>
    <mergeCell ref="S33:V33"/>
    <mergeCell ref="W33:Z33"/>
    <mergeCell ref="AA33:AD33"/>
    <mergeCell ref="A23:AD23"/>
    <mergeCell ref="A24:F24"/>
    <mergeCell ref="G24:AD24"/>
    <mergeCell ref="A25:F25"/>
    <mergeCell ref="G25:AD25"/>
    <mergeCell ref="A26:F26"/>
    <mergeCell ref="G26:J26"/>
    <mergeCell ref="K26:M26"/>
    <mergeCell ref="S26:V26"/>
    <mergeCell ref="W26:Y26"/>
    <mergeCell ref="A27:B31"/>
    <mergeCell ref="C27:N27"/>
    <mergeCell ref="O27:R27"/>
    <mergeCell ref="S27:AC27"/>
    <mergeCell ref="C28:N28"/>
    <mergeCell ref="O28:R28"/>
    <mergeCell ref="S28:AC28"/>
    <mergeCell ref="C29:R29"/>
    <mergeCell ref="S29:T29"/>
    <mergeCell ref="U29:AC29"/>
    <mergeCell ref="C30:R31"/>
    <mergeCell ref="S30:T31"/>
    <mergeCell ref="U30:AC30"/>
    <mergeCell ref="U31:AD31"/>
    <mergeCell ref="S36:T36"/>
    <mergeCell ref="U36:AC36"/>
    <mergeCell ref="C35:R35"/>
    <mergeCell ref="S35:AC35"/>
    <mergeCell ref="A43:R43"/>
    <mergeCell ref="S43:AC43"/>
    <mergeCell ref="C37:L38"/>
    <mergeCell ref="M37:R37"/>
    <mergeCell ref="S37:T37"/>
    <mergeCell ref="U37:AC37"/>
    <mergeCell ref="M38:R38"/>
    <mergeCell ref="S38:T38"/>
    <mergeCell ref="U38:AC38"/>
    <mergeCell ref="A44:F45"/>
    <mergeCell ref="G44:L45"/>
    <mergeCell ref="M44:R44"/>
    <mergeCell ref="S44:AD44"/>
    <mergeCell ref="M45:R45"/>
    <mergeCell ref="T45:AD45"/>
    <mergeCell ref="C39:L40"/>
    <mergeCell ref="M39:R40"/>
    <mergeCell ref="S39:T40"/>
    <mergeCell ref="U39:AC40"/>
    <mergeCell ref="AD39:AD40"/>
    <mergeCell ref="C41:R41"/>
    <mergeCell ref="S41:T42"/>
    <mergeCell ref="U41:AC42"/>
    <mergeCell ref="AD41:AD42"/>
    <mergeCell ref="C42:R42"/>
    <mergeCell ref="A32:B42"/>
    <mergeCell ref="C32:R32"/>
    <mergeCell ref="S32:AD32"/>
    <mergeCell ref="C33:R34"/>
    <mergeCell ref="S34:U34"/>
    <mergeCell ref="W34:Y34"/>
    <mergeCell ref="AA34:AC34"/>
    <mergeCell ref="C36:R36"/>
    <mergeCell ref="A48:AD48"/>
    <mergeCell ref="A49:F49"/>
    <mergeCell ref="H49:AD49"/>
    <mergeCell ref="A46:AD46"/>
    <mergeCell ref="A47:F47"/>
    <mergeCell ref="G47:J47"/>
    <mergeCell ref="K47:M47"/>
    <mergeCell ref="S47:V47"/>
    <mergeCell ref="W47:Y47"/>
  </mergeCells>
  <phoneticPr fontId="2"/>
  <conditionalFormatting sqref="M44:R44">
    <cfRule type="expression" dxfId="14" priority="7">
      <formula>$AF$44=2</formula>
    </cfRule>
  </conditionalFormatting>
  <conditionalFormatting sqref="M45:R45">
    <cfRule type="expression" dxfId="13" priority="6">
      <formula>$AF$44=2</formula>
    </cfRule>
  </conditionalFormatting>
  <conditionalFormatting sqref="S34:V34">
    <cfRule type="expression" dxfId="12" priority="8">
      <formula>$S$33="アンペア"</formula>
    </cfRule>
  </conditionalFormatting>
  <conditionalFormatting sqref="S44:AD44">
    <cfRule type="expression" dxfId="11" priority="5">
      <formula>$AF$44=2</formula>
    </cfRule>
  </conditionalFormatting>
  <conditionalFormatting sqref="S45:AD45">
    <cfRule type="expression" dxfId="10" priority="3">
      <formula>$AF$44=2</formula>
    </cfRule>
  </conditionalFormatting>
  <dataValidations count="3">
    <dataValidation type="custom" allowBlank="1" showInputMessage="1" showErrorMessage="1" error="小数点第２位まで入力できます。_x000a_※小数点第３位以下は切捨てて下さい。" sqref="AA34:AC34" xr:uid="{DEA6208D-7CA0-4DC2-ABF3-105B18A7AD1F}">
      <formula1>AA34*100=INT(AA34*100)</formula1>
    </dataValidation>
    <dataValidation type="list" allowBlank="1" showInputMessage="1" showErrorMessage="1" sqref="G11:AD11 G19:AD19" xr:uid="{DE983592-80FA-4A39-B3B6-B74EE1465F4B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１位まで入力できます。_x000a_※小数点第２位以下は切捨てて下さい。" sqref="S27:AC28" xr:uid="{5E2EB21D-8936-4407-A25E-56A8C393FBBC}">
      <formula1>S27*10=INT(S27*10)</formula1>
    </dataValidation>
  </dataValidations>
  <pageMargins left="1.1023622047244095" right="0.19685039370078741" top="0.55118110236220474" bottom="0.35433070866141736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8129" r:id="rId4" name="オンサイトPPAモデル">
              <controlPr defaultSize="0" autoFill="0" autoLine="0" autoPict="0">
                <anchor moveWithCells="1">
                  <from>
                    <xdr:col>19</xdr:col>
                    <xdr:colOff>69850</xdr:colOff>
                    <xdr:row>23</xdr:row>
                    <xdr:rowOff>273050</xdr:rowOff>
                  </from>
                  <to>
                    <xdr:col>25</xdr:col>
                    <xdr:colOff>25400</xdr:colOff>
                    <xdr:row>24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0" r:id="rId5" name="リースモデル">
              <controlPr defaultSize="0" autoFill="0" autoLine="0" autoPict="0">
                <anchor moveWithCells="1">
                  <from>
                    <xdr:col>15</xdr:col>
                    <xdr:colOff>120650</xdr:colOff>
                    <xdr:row>23</xdr:row>
                    <xdr:rowOff>273050</xdr:rowOff>
                  </from>
                  <to>
                    <xdr:col>19</xdr:col>
                    <xdr:colOff>57150</xdr:colOff>
                    <xdr:row>24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1" r:id="rId6" name="自社購入">
              <controlPr defaultSize="0" autoFill="0" autoLine="0" autoPict="0">
                <anchor moveWithCells="1">
                  <from>
                    <xdr:col>11</xdr:col>
                    <xdr:colOff>215900</xdr:colOff>
                    <xdr:row>23</xdr:row>
                    <xdr:rowOff>273050</xdr:rowOff>
                  </from>
                  <to>
                    <xdr:col>15</xdr:col>
                    <xdr:colOff>82550</xdr:colOff>
                    <xdr:row>24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2" r:id="rId7" name="Group Box 4">
              <controlPr defaultSize="0" autoFill="0" autoPict="0">
                <anchor moveWithCells="1">
                  <from>
                    <xdr:col>10</xdr:col>
                    <xdr:colOff>69850</xdr:colOff>
                    <xdr:row>23</xdr:row>
                    <xdr:rowOff>139700</xdr:rowOff>
                  </from>
                  <to>
                    <xdr:col>27</xdr:col>
                    <xdr:colOff>63500</xdr:colOff>
                    <xdr:row>25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6" r:id="rId8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44</xdr:row>
                    <xdr:rowOff>25400</xdr:rowOff>
                  </from>
                  <to>
                    <xdr:col>19</xdr:col>
                    <xdr:colOff>0</xdr:colOff>
                    <xdr:row>44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7" r:id="rId9" name="Option Button 9">
              <controlPr defaultSize="0" autoFill="0" autoLine="0" autoPict="0">
                <anchor moveWithCells="1">
                  <from>
                    <xdr:col>18</xdr:col>
                    <xdr:colOff>107950</xdr:colOff>
                    <xdr:row>31</xdr:row>
                    <xdr:rowOff>25400</xdr:rowOff>
                  </from>
                  <to>
                    <xdr:col>22</xdr:col>
                    <xdr:colOff>31750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8" r:id="rId10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31</xdr:row>
                    <xdr:rowOff>25400</xdr:rowOff>
                  </from>
                  <to>
                    <xdr:col>25</xdr:col>
                    <xdr:colOff>82550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9" r:id="rId11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31</xdr:row>
                    <xdr:rowOff>25400</xdr:rowOff>
                  </from>
                  <to>
                    <xdr:col>29</xdr:col>
                    <xdr:colOff>139700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" r:id="rId12" name="Group Box 7">
              <controlPr defaultSize="0" autoFill="0" autoPict="0">
                <anchor moveWithCells="1" sizeWithCells="1">
                  <from>
                    <xdr:col>5</xdr:col>
                    <xdr:colOff>95250</xdr:colOff>
                    <xdr:row>42</xdr:row>
                    <xdr:rowOff>196850</xdr:rowOff>
                  </from>
                  <to>
                    <xdr:col>13</xdr:col>
                    <xdr:colOff>120650</xdr:colOff>
                    <xdr:row>45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" r:id="rId13" name="Option Button 5">
              <controlPr defaultSize="0" autoFill="0" autoLine="0" autoPict="0">
                <anchor moveWithCells="1" sizeWithCells="1">
                  <from>
                    <xdr:col>6</xdr:col>
                    <xdr:colOff>184150</xdr:colOff>
                    <xdr:row>43</xdr:row>
                    <xdr:rowOff>88900</xdr:rowOff>
                  </from>
                  <to>
                    <xdr:col>9</xdr:col>
                    <xdr:colOff>152400</xdr:colOff>
                    <xdr:row>44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" r:id="rId14" name="Option Button 6">
              <controlPr defaultSize="0" autoFill="0" autoLine="0" autoPict="0">
                <anchor moveWithCells="1" sizeWithCells="1">
                  <from>
                    <xdr:col>9</xdr:col>
                    <xdr:colOff>120650</xdr:colOff>
                    <xdr:row>43</xdr:row>
                    <xdr:rowOff>88900</xdr:rowOff>
                  </from>
                  <to>
                    <xdr:col>12</xdr:col>
                    <xdr:colOff>88900</xdr:colOff>
                    <xdr:row>44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4F168-8930-452A-92CE-564F2115D03B}">
  <sheetPr>
    <pageSetUpPr fitToPage="1"/>
  </sheetPr>
  <dimension ref="A1:AI53"/>
  <sheetViews>
    <sheetView showZeros="0" view="pageBreakPreview" zoomScale="70" zoomScaleNormal="100" zoomScaleSheetLayoutView="70" workbookViewId="0">
      <selection sqref="A1:XFD1048576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73</v>
      </c>
      <c r="AD1" s="25" t="s">
        <v>78</v>
      </c>
    </row>
    <row r="2" spans="1:30" ht="18" customHeight="1" x14ac:dyDescent="0.55000000000000004"/>
    <row r="3" spans="1:30" ht="18" customHeight="1" x14ac:dyDescent="0.55000000000000004">
      <c r="A3" s="129" t="s">
        <v>0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</row>
    <row r="4" spans="1:30" ht="18" customHeight="1" x14ac:dyDescent="0.55000000000000004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</row>
    <row r="5" spans="1:30" ht="18" customHeight="1" x14ac:dyDescent="0.55000000000000004">
      <c r="A5" s="130" t="s">
        <v>1</v>
      </c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</row>
    <row r="6" spans="1:30" ht="18" customHeight="1" x14ac:dyDescent="0.55000000000000004">
      <c r="A6" s="130" t="s">
        <v>2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</row>
    <row r="7" spans="1:30" ht="6" customHeight="1" x14ac:dyDescent="0.55000000000000004"/>
    <row r="8" spans="1:30" ht="23.15" customHeight="1" x14ac:dyDescent="0.55000000000000004">
      <c r="A8" s="131" t="s">
        <v>70</v>
      </c>
      <c r="B8" s="131"/>
      <c r="C8" s="131"/>
      <c r="D8" s="131"/>
      <c r="E8" s="131"/>
      <c r="F8" s="131"/>
      <c r="G8" s="67" t="s">
        <v>13</v>
      </c>
      <c r="H8" s="68"/>
      <c r="I8" s="68"/>
      <c r="J8" s="68"/>
      <c r="K8" s="69"/>
      <c r="L8" s="125" t="s">
        <v>71</v>
      </c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6"/>
      <c r="AC8" s="126"/>
      <c r="AD8" s="132"/>
    </row>
    <row r="9" spans="1:30" ht="23.15" customHeight="1" x14ac:dyDescent="0.55000000000000004">
      <c r="A9" s="131"/>
      <c r="B9" s="131"/>
      <c r="C9" s="131"/>
      <c r="D9" s="131"/>
      <c r="E9" s="131"/>
      <c r="F9" s="131"/>
      <c r="G9" s="38" t="s">
        <v>14</v>
      </c>
      <c r="H9" s="38"/>
      <c r="I9" s="38"/>
      <c r="J9" s="38"/>
      <c r="K9" s="38"/>
      <c r="L9" s="115" t="s">
        <v>72</v>
      </c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</row>
    <row r="10" spans="1:30" ht="23.15" customHeight="1" x14ac:dyDescent="0.55000000000000004">
      <c r="A10" s="66" t="s">
        <v>3</v>
      </c>
      <c r="B10" s="66"/>
      <c r="C10" s="66"/>
      <c r="D10" s="66"/>
      <c r="E10" s="66"/>
      <c r="F10" s="66"/>
      <c r="G10" s="38" t="s">
        <v>4</v>
      </c>
      <c r="H10" s="38"/>
      <c r="I10" s="38"/>
      <c r="J10" s="38"/>
      <c r="K10" s="38"/>
      <c r="L10" s="127">
        <v>100000000</v>
      </c>
      <c r="M10" s="128"/>
      <c r="N10" s="128"/>
      <c r="O10" s="128"/>
      <c r="P10" s="128"/>
      <c r="Q10" s="128"/>
      <c r="R10" s="128"/>
      <c r="S10" s="113" t="s">
        <v>5</v>
      </c>
      <c r="T10" s="114"/>
      <c r="U10" s="40" t="s">
        <v>6</v>
      </c>
      <c r="V10" s="40"/>
      <c r="W10" s="40"/>
      <c r="X10" s="40"/>
      <c r="Y10" s="40"/>
      <c r="Z10" s="127">
        <v>280</v>
      </c>
      <c r="AA10" s="128"/>
      <c r="AB10" s="128"/>
      <c r="AC10" s="113" t="s">
        <v>7</v>
      </c>
      <c r="AD10" s="114"/>
    </row>
    <row r="11" spans="1:30" ht="23.15" customHeight="1" x14ac:dyDescent="0.55000000000000004">
      <c r="A11" s="40" t="s">
        <v>8</v>
      </c>
      <c r="B11" s="40"/>
      <c r="C11" s="40"/>
      <c r="D11" s="40"/>
      <c r="E11" s="40"/>
      <c r="F11" s="40"/>
      <c r="G11" s="115" t="s">
        <v>66</v>
      </c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</row>
    <row r="12" spans="1:30" ht="23.15" customHeight="1" x14ac:dyDescent="0.55000000000000004">
      <c r="A12" s="40" t="s">
        <v>9</v>
      </c>
      <c r="B12" s="40"/>
      <c r="C12" s="40"/>
      <c r="D12" s="40"/>
      <c r="E12" s="40"/>
      <c r="F12" s="40"/>
      <c r="G12" s="115" t="s">
        <v>55</v>
      </c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</row>
    <row r="13" spans="1:30" ht="23.15" customHeight="1" x14ac:dyDescent="0.55000000000000004">
      <c r="A13" s="40" t="s">
        <v>10</v>
      </c>
      <c r="B13" s="40"/>
      <c r="C13" s="40"/>
      <c r="D13" s="40"/>
      <c r="E13" s="40"/>
      <c r="F13" s="40"/>
      <c r="G13" s="116" t="s">
        <v>57</v>
      </c>
      <c r="H13" s="117"/>
      <c r="I13" s="117"/>
      <c r="J13" s="118"/>
      <c r="K13" s="119" t="s">
        <v>56</v>
      </c>
      <c r="L13" s="120"/>
      <c r="M13" s="120"/>
      <c r="N13" s="120"/>
      <c r="O13" s="120"/>
      <c r="P13" s="120"/>
      <c r="Q13" s="120"/>
      <c r="R13" s="121"/>
      <c r="S13" s="116" t="s">
        <v>58</v>
      </c>
      <c r="T13" s="117"/>
      <c r="U13" s="117"/>
      <c r="V13" s="118"/>
      <c r="W13" s="122" t="s">
        <v>59</v>
      </c>
      <c r="X13" s="123"/>
      <c r="Y13" s="123"/>
      <c r="Z13" s="123"/>
      <c r="AA13" s="123"/>
      <c r="AB13" s="123"/>
      <c r="AC13" s="123"/>
      <c r="AD13" s="124"/>
    </row>
    <row r="14" spans="1:30" ht="15.65" customHeight="1" x14ac:dyDescent="0.55000000000000004">
      <c r="A14" s="8"/>
      <c r="B14" s="8"/>
      <c r="C14" s="8"/>
      <c r="D14" s="8"/>
      <c r="E14" s="8"/>
      <c r="F14" s="8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</row>
    <row r="15" spans="1:30" ht="25" customHeight="1" x14ac:dyDescent="0.55000000000000004">
      <c r="A15" s="133" t="s">
        <v>11</v>
      </c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5"/>
    </row>
    <row r="16" spans="1:30" ht="23.15" customHeight="1" x14ac:dyDescent="0.55000000000000004">
      <c r="A16" s="131" t="s">
        <v>12</v>
      </c>
      <c r="B16" s="131"/>
      <c r="C16" s="131"/>
      <c r="D16" s="131"/>
      <c r="E16" s="131"/>
      <c r="F16" s="131"/>
      <c r="G16" s="67" t="s">
        <v>13</v>
      </c>
      <c r="H16" s="68"/>
      <c r="I16" s="68"/>
      <c r="J16" s="68"/>
      <c r="K16" s="69"/>
      <c r="L16" s="125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6"/>
      <c r="AB16" s="126"/>
      <c r="AC16" s="126"/>
      <c r="AD16" s="132"/>
    </row>
    <row r="17" spans="1:32" ht="23.15" customHeight="1" x14ac:dyDescent="0.55000000000000004">
      <c r="A17" s="131"/>
      <c r="B17" s="131"/>
      <c r="C17" s="131"/>
      <c r="D17" s="131"/>
      <c r="E17" s="131"/>
      <c r="F17" s="131"/>
      <c r="G17" s="38" t="s">
        <v>14</v>
      </c>
      <c r="H17" s="38"/>
      <c r="I17" s="38"/>
      <c r="J17" s="38"/>
      <c r="K17" s="38"/>
      <c r="L17" s="115"/>
      <c r="M17" s="115"/>
      <c r="N17" s="115"/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</row>
    <row r="18" spans="1:32" ht="23.15" customHeight="1" x14ac:dyDescent="0.55000000000000004">
      <c r="A18" s="66" t="s">
        <v>3</v>
      </c>
      <c r="B18" s="66"/>
      <c r="C18" s="66"/>
      <c r="D18" s="66"/>
      <c r="E18" s="66"/>
      <c r="F18" s="66"/>
      <c r="G18" s="38" t="s">
        <v>4</v>
      </c>
      <c r="H18" s="38"/>
      <c r="I18" s="38"/>
      <c r="J18" s="38"/>
      <c r="K18" s="38"/>
      <c r="L18" s="125"/>
      <c r="M18" s="126"/>
      <c r="N18" s="126"/>
      <c r="O18" s="126"/>
      <c r="P18" s="126"/>
      <c r="Q18" s="126"/>
      <c r="R18" s="126"/>
      <c r="S18" s="113" t="s">
        <v>5</v>
      </c>
      <c r="T18" s="114"/>
      <c r="U18" s="40" t="s">
        <v>6</v>
      </c>
      <c r="V18" s="40"/>
      <c r="W18" s="40"/>
      <c r="X18" s="40"/>
      <c r="Y18" s="40"/>
      <c r="Z18" s="125"/>
      <c r="AA18" s="126"/>
      <c r="AB18" s="126"/>
      <c r="AC18" s="113" t="s">
        <v>7</v>
      </c>
      <c r="AD18" s="114"/>
    </row>
    <row r="19" spans="1:32" ht="23.15" customHeight="1" x14ac:dyDescent="0.55000000000000004">
      <c r="A19" s="40" t="s">
        <v>8</v>
      </c>
      <c r="B19" s="40"/>
      <c r="C19" s="40"/>
      <c r="D19" s="40"/>
      <c r="E19" s="40"/>
      <c r="F19" s="40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</row>
    <row r="20" spans="1:32" ht="23.15" customHeight="1" x14ac:dyDescent="0.55000000000000004">
      <c r="A20" s="40" t="s">
        <v>9</v>
      </c>
      <c r="B20" s="40"/>
      <c r="C20" s="40"/>
      <c r="D20" s="40"/>
      <c r="E20" s="40"/>
      <c r="F20" s="40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</row>
    <row r="21" spans="1:32" ht="23.15" customHeight="1" x14ac:dyDescent="0.55000000000000004">
      <c r="A21" s="40" t="s">
        <v>10</v>
      </c>
      <c r="B21" s="40"/>
      <c r="C21" s="40"/>
      <c r="D21" s="40"/>
      <c r="E21" s="40"/>
      <c r="F21" s="40"/>
      <c r="G21" s="116" t="s">
        <v>57</v>
      </c>
      <c r="H21" s="117"/>
      <c r="I21" s="117"/>
      <c r="J21" s="118"/>
      <c r="K21" s="119"/>
      <c r="L21" s="120"/>
      <c r="M21" s="120"/>
      <c r="N21" s="120"/>
      <c r="O21" s="120"/>
      <c r="P21" s="120"/>
      <c r="Q21" s="120"/>
      <c r="R21" s="121"/>
      <c r="S21" s="116" t="s">
        <v>58</v>
      </c>
      <c r="T21" s="117"/>
      <c r="U21" s="117"/>
      <c r="V21" s="118"/>
      <c r="W21" s="122"/>
      <c r="X21" s="123"/>
      <c r="Y21" s="123"/>
      <c r="Z21" s="123"/>
      <c r="AA21" s="123"/>
      <c r="AB21" s="123"/>
      <c r="AC21" s="123"/>
      <c r="AD21" s="124"/>
    </row>
    <row r="22" spans="1:32" ht="15.5" customHeight="1" x14ac:dyDescent="0.55000000000000004"/>
    <row r="23" spans="1:32" ht="25" customHeight="1" x14ac:dyDescent="0.55000000000000004">
      <c r="A23" s="101" t="s">
        <v>15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</row>
    <row r="24" spans="1:32" ht="23.15" customHeight="1" x14ac:dyDescent="0.55000000000000004">
      <c r="A24" s="102" t="s">
        <v>16</v>
      </c>
      <c r="B24" s="103"/>
      <c r="C24" s="103"/>
      <c r="D24" s="103"/>
      <c r="E24" s="103"/>
      <c r="F24" s="104"/>
      <c r="G24" s="105" t="s">
        <v>60</v>
      </c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7"/>
    </row>
    <row r="25" spans="1:32" ht="23.15" customHeight="1" x14ac:dyDescent="0.55000000000000004">
      <c r="A25" s="102" t="s">
        <v>17</v>
      </c>
      <c r="B25" s="103"/>
      <c r="C25" s="103"/>
      <c r="D25" s="103"/>
      <c r="E25" s="103"/>
      <c r="F25" s="104"/>
      <c r="G25" s="108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10"/>
      <c r="AF25" s="16">
        <v>3</v>
      </c>
    </row>
    <row r="26" spans="1:32" ht="23.15" customHeight="1" x14ac:dyDescent="0.55000000000000004">
      <c r="A26" s="38" t="s">
        <v>63</v>
      </c>
      <c r="B26" s="38"/>
      <c r="C26" s="38"/>
      <c r="D26" s="38"/>
      <c r="E26" s="38"/>
      <c r="F26" s="38"/>
      <c r="G26" s="67" t="s">
        <v>67</v>
      </c>
      <c r="H26" s="68"/>
      <c r="I26" s="68"/>
      <c r="J26" s="68"/>
      <c r="K26" s="111">
        <v>2026</v>
      </c>
      <c r="L26" s="112"/>
      <c r="M26" s="112"/>
      <c r="N26" s="13" t="s">
        <v>18</v>
      </c>
      <c r="O26" s="12">
        <v>7</v>
      </c>
      <c r="P26" s="13" t="s">
        <v>19</v>
      </c>
      <c r="Q26" s="12">
        <v>9</v>
      </c>
      <c r="R26" s="14" t="s">
        <v>20</v>
      </c>
      <c r="S26" s="67" t="s">
        <v>68</v>
      </c>
      <c r="T26" s="68"/>
      <c r="U26" s="68"/>
      <c r="V26" s="69"/>
      <c r="W26" s="45">
        <v>2026</v>
      </c>
      <c r="X26" s="45"/>
      <c r="Y26" s="45"/>
      <c r="Z26" s="13" t="s">
        <v>18</v>
      </c>
      <c r="AA26" s="12">
        <v>11</v>
      </c>
      <c r="AB26" s="13" t="s">
        <v>19</v>
      </c>
      <c r="AC26" s="12">
        <v>30</v>
      </c>
      <c r="AD26" s="14" t="s">
        <v>20</v>
      </c>
    </row>
    <row r="27" spans="1:32" ht="23.15" customHeight="1" x14ac:dyDescent="0.55000000000000004">
      <c r="A27" s="77" t="s">
        <v>21</v>
      </c>
      <c r="B27" s="50"/>
      <c r="C27" s="47" t="s">
        <v>22</v>
      </c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56"/>
      <c r="O27" s="91" t="s">
        <v>23</v>
      </c>
      <c r="P27" s="92"/>
      <c r="Q27" s="92"/>
      <c r="R27" s="93"/>
      <c r="S27" s="94">
        <v>314.60000000000002</v>
      </c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22" t="s">
        <v>24</v>
      </c>
    </row>
    <row r="28" spans="1:32" ht="23.15" customHeight="1" x14ac:dyDescent="0.55000000000000004">
      <c r="A28" s="79"/>
      <c r="B28" s="89"/>
      <c r="C28" s="81" t="s">
        <v>25</v>
      </c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51"/>
      <c r="O28" s="91" t="s">
        <v>23</v>
      </c>
      <c r="P28" s="92"/>
      <c r="Q28" s="92"/>
      <c r="R28" s="93"/>
      <c r="S28" s="94">
        <v>200</v>
      </c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22" t="s">
        <v>24</v>
      </c>
    </row>
    <row r="29" spans="1:32" ht="23.15" customHeight="1" x14ac:dyDescent="0.55000000000000004">
      <c r="A29" s="79"/>
      <c r="B29" s="89"/>
      <c r="C29" s="47" t="s">
        <v>26</v>
      </c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56"/>
      <c r="S29" s="40" t="s">
        <v>27</v>
      </c>
      <c r="T29" s="47"/>
      <c r="U29" s="63">
        <f>INT(MIN(S27:AC28))</f>
        <v>200</v>
      </c>
      <c r="V29" s="64"/>
      <c r="W29" s="64"/>
      <c r="X29" s="64"/>
      <c r="Y29" s="64"/>
      <c r="Z29" s="64"/>
      <c r="AA29" s="64"/>
      <c r="AB29" s="64"/>
      <c r="AC29" s="65"/>
      <c r="AD29" s="23" t="s">
        <v>24</v>
      </c>
    </row>
    <row r="30" spans="1:32" ht="23.15" customHeight="1" x14ac:dyDescent="0.55000000000000004">
      <c r="A30" s="79"/>
      <c r="B30" s="89"/>
      <c r="C30" s="77" t="s">
        <v>28</v>
      </c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50"/>
      <c r="S30" s="40" t="s">
        <v>29</v>
      </c>
      <c r="T30" s="47"/>
      <c r="U30" s="58">
        <f>IF(5000001&lt;ROUNDDOWN(U29*50000,-3),5000000,ROUNDDOWN(U29*50000,-3))</f>
        <v>5000000</v>
      </c>
      <c r="V30" s="59"/>
      <c r="W30" s="59"/>
      <c r="X30" s="59"/>
      <c r="Y30" s="59"/>
      <c r="Z30" s="59"/>
      <c r="AA30" s="59"/>
      <c r="AB30" s="59"/>
      <c r="AC30" s="60"/>
      <c r="AD30" s="24" t="s">
        <v>5</v>
      </c>
    </row>
    <row r="31" spans="1:32" ht="23.15" customHeight="1" x14ac:dyDescent="0.55000000000000004">
      <c r="A31" s="81"/>
      <c r="B31" s="51"/>
      <c r="C31" s="81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51"/>
      <c r="S31" s="40"/>
      <c r="T31" s="47"/>
      <c r="U31" s="61" t="s">
        <v>30</v>
      </c>
      <c r="V31" s="62"/>
      <c r="W31" s="62"/>
      <c r="X31" s="62"/>
      <c r="Y31" s="62"/>
      <c r="Z31" s="62"/>
      <c r="AA31" s="62"/>
      <c r="AB31" s="62"/>
      <c r="AC31" s="62"/>
      <c r="AD31" s="62"/>
    </row>
    <row r="32" spans="1:32" ht="23.15" customHeight="1" x14ac:dyDescent="0.55000000000000004">
      <c r="A32" s="77" t="s">
        <v>31</v>
      </c>
      <c r="B32" s="78"/>
      <c r="C32" s="40" t="s">
        <v>62</v>
      </c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83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5"/>
      <c r="AF32" s="16">
        <v>2</v>
      </c>
    </row>
    <row r="33" spans="1:35" ht="23.15" customHeight="1" x14ac:dyDescent="0.55000000000000004">
      <c r="A33" s="79"/>
      <c r="B33" s="80"/>
      <c r="C33" s="77" t="str">
        <f>CHOOSE(AF32,"SII登録製品","SII登録製品","その他")</f>
        <v>SII登録製品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50"/>
      <c r="S33" s="86" t="str">
        <f>CHOOSE(AF32,"メーカー名","メーカー名","アンペア")</f>
        <v>メーカー名</v>
      </c>
      <c r="T33" s="87"/>
      <c r="U33" s="87"/>
      <c r="V33" s="88"/>
      <c r="W33" s="86" t="str">
        <f>CHOOSE(AF32,"登録型番","登録型番","単電池の定格電圧")</f>
        <v>登録型番</v>
      </c>
      <c r="X33" s="87"/>
      <c r="Y33" s="87"/>
      <c r="Z33" s="88"/>
      <c r="AA33" s="87" t="str">
        <f>CHOOSE(AF32,"登録容量","登録容量","蓄電容量")</f>
        <v>登録容量</v>
      </c>
      <c r="AB33" s="87"/>
      <c r="AC33" s="87"/>
      <c r="AD33" s="88"/>
    </row>
    <row r="34" spans="1:35" ht="23.15" customHeight="1" x14ac:dyDescent="0.55000000000000004">
      <c r="A34" s="79"/>
      <c r="B34" s="80"/>
      <c r="C34" s="81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51"/>
      <c r="S34" s="96" t="s">
        <v>69</v>
      </c>
      <c r="T34" s="97"/>
      <c r="U34" s="97"/>
      <c r="V34" s="10" t="str">
        <f>CHOOSE(AF32,"","","Ah")</f>
        <v/>
      </c>
      <c r="W34" s="98" t="s">
        <v>69</v>
      </c>
      <c r="X34" s="99"/>
      <c r="Y34" s="99"/>
      <c r="Z34" s="11" t="str">
        <f>CHOOSE(AF32," "," ","V")</f>
        <v xml:space="preserve"> </v>
      </c>
      <c r="AA34" s="99">
        <v>16.399999999999999</v>
      </c>
      <c r="AB34" s="99"/>
      <c r="AC34" s="99"/>
      <c r="AD34" s="15" t="s">
        <v>32</v>
      </c>
    </row>
    <row r="35" spans="1:35" ht="23.15" customHeight="1" x14ac:dyDescent="0.55000000000000004">
      <c r="A35" s="79"/>
      <c r="B35" s="80"/>
      <c r="C35" s="47" t="str">
        <f>CHOOSE(AF32,"設置セット数","設置セット数","設　置　台　数")</f>
        <v>設置セット数</v>
      </c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56"/>
      <c r="S35" s="74">
        <v>1</v>
      </c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5" t="str">
        <f>CHOOSE(AF32,"","セット","台")</f>
        <v>セット</v>
      </c>
    </row>
    <row r="36" spans="1:35" ht="23.15" customHeight="1" x14ac:dyDescent="0.55000000000000004">
      <c r="A36" s="79"/>
      <c r="B36" s="80"/>
      <c r="C36" s="40" t="s">
        <v>61</v>
      </c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 t="s">
        <v>33</v>
      </c>
      <c r="T36" s="47"/>
      <c r="U36" s="63">
        <f>ROUNDDOWN(AA34*S35,1)</f>
        <v>16.399999999999999</v>
      </c>
      <c r="V36" s="64"/>
      <c r="W36" s="64"/>
      <c r="X36" s="64"/>
      <c r="Y36" s="64"/>
      <c r="Z36" s="64"/>
      <c r="AA36" s="64"/>
      <c r="AB36" s="64"/>
      <c r="AC36" s="65"/>
      <c r="AD36" s="23" t="s">
        <v>32</v>
      </c>
    </row>
    <row r="37" spans="1:35" ht="23.15" customHeight="1" x14ac:dyDescent="0.55000000000000004">
      <c r="A37" s="79"/>
      <c r="B37" s="80"/>
      <c r="C37" s="66" t="s">
        <v>34</v>
      </c>
      <c r="D37" s="66"/>
      <c r="E37" s="66"/>
      <c r="F37" s="66"/>
      <c r="G37" s="66"/>
      <c r="H37" s="66"/>
      <c r="I37" s="66"/>
      <c r="J37" s="66"/>
      <c r="K37" s="66"/>
      <c r="L37" s="66"/>
      <c r="M37" s="67" t="s">
        <v>35</v>
      </c>
      <c r="N37" s="68"/>
      <c r="O37" s="68"/>
      <c r="P37" s="68"/>
      <c r="Q37" s="68"/>
      <c r="R37" s="69"/>
      <c r="S37" s="70" t="s">
        <v>36</v>
      </c>
      <c r="T37" s="71"/>
      <c r="U37" s="72">
        <v>2100000</v>
      </c>
      <c r="V37" s="73"/>
      <c r="W37" s="73"/>
      <c r="X37" s="73"/>
      <c r="Y37" s="73"/>
      <c r="Z37" s="73"/>
      <c r="AA37" s="73"/>
      <c r="AB37" s="73"/>
      <c r="AC37" s="74"/>
      <c r="AD37" s="22" t="s">
        <v>5</v>
      </c>
    </row>
    <row r="38" spans="1:35" ht="23.15" customHeight="1" x14ac:dyDescent="0.55000000000000004">
      <c r="A38" s="79"/>
      <c r="B38" s="80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7" t="s">
        <v>37</v>
      </c>
      <c r="N38" s="68"/>
      <c r="O38" s="68"/>
      <c r="P38" s="68"/>
      <c r="Q38" s="68"/>
      <c r="R38" s="69"/>
      <c r="S38" s="70" t="s">
        <v>38</v>
      </c>
      <c r="T38" s="71"/>
      <c r="U38" s="75">
        <v>360000</v>
      </c>
      <c r="V38" s="44"/>
      <c r="W38" s="44"/>
      <c r="X38" s="44"/>
      <c r="Y38" s="44"/>
      <c r="Z38" s="44"/>
      <c r="AA38" s="44"/>
      <c r="AB38" s="44"/>
      <c r="AC38" s="76"/>
      <c r="AD38" s="22" t="s">
        <v>5</v>
      </c>
    </row>
    <row r="39" spans="1:35" ht="23.15" customHeight="1" x14ac:dyDescent="0.55000000000000004">
      <c r="A39" s="79"/>
      <c r="B39" s="80"/>
      <c r="C39" s="40" t="s">
        <v>39</v>
      </c>
      <c r="D39" s="40"/>
      <c r="E39" s="40"/>
      <c r="F39" s="40"/>
      <c r="G39" s="40"/>
      <c r="H39" s="40"/>
      <c r="I39" s="40"/>
      <c r="J39" s="40"/>
      <c r="K39" s="40"/>
      <c r="L39" s="40"/>
      <c r="M39" s="40" t="s">
        <v>40</v>
      </c>
      <c r="N39" s="40"/>
      <c r="O39" s="40"/>
      <c r="P39" s="40"/>
      <c r="Q39" s="40"/>
      <c r="R39" s="40"/>
      <c r="S39" s="40" t="s">
        <v>41</v>
      </c>
      <c r="T39" s="47"/>
      <c r="U39" s="48">
        <f>ROUNDDOWN((U37+U38)/U36,0)</f>
        <v>150000</v>
      </c>
      <c r="V39" s="48"/>
      <c r="W39" s="48"/>
      <c r="X39" s="48"/>
      <c r="Y39" s="48"/>
      <c r="Z39" s="48"/>
      <c r="AA39" s="48"/>
      <c r="AB39" s="48"/>
      <c r="AC39" s="48"/>
      <c r="AD39" s="50" t="s">
        <v>5</v>
      </c>
      <c r="AI39" s="9"/>
    </row>
    <row r="40" spans="1:35" ht="23.15" customHeight="1" x14ac:dyDescent="0.55000000000000004">
      <c r="A40" s="79"/>
      <c r="B40" s="8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7"/>
      <c r="U40" s="49"/>
      <c r="V40" s="49"/>
      <c r="W40" s="49"/>
      <c r="X40" s="49"/>
      <c r="Y40" s="49"/>
      <c r="Z40" s="49"/>
      <c r="AA40" s="49"/>
      <c r="AB40" s="49"/>
      <c r="AC40" s="49"/>
      <c r="AD40" s="51"/>
      <c r="AI40" s="9"/>
    </row>
    <row r="41" spans="1:35" ht="23.15" customHeight="1" x14ac:dyDescent="0.55000000000000004">
      <c r="A41" s="79"/>
      <c r="B41" s="80"/>
      <c r="C41" s="52" t="s">
        <v>64</v>
      </c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40" t="s">
        <v>42</v>
      </c>
      <c r="T41" s="47"/>
      <c r="U41" s="53" cm="1">
        <f t="array" ref="U41">_xlfn.IFS(C33="SII登録製品",(IF(155001&gt;U39,(IF(U36&lt;100,ROUNDDOWN((U37+U38)*1/3,-3),ROUNDDOWN(U39*1/3*100,-3))),IF(U36&lt;100,ROUNDDOWN(155000*U36*1/3,-3),ROUNDDOWN(155000*1/3*100,-3)))),C33="その他",(IF(190001&gt;U39,(IF(U36&lt;100,ROUNDDOWN((U37+U38)*1/3,-3),ROUNDDOWN(U39*1/3*100,-3))),IF(U36&lt;100,ROUNDDOWN(190000*U36*1/3,-3),ROUNDDOWN(190000*1/3*100,-3)))))</f>
        <v>820000</v>
      </c>
      <c r="V41" s="54"/>
      <c r="W41" s="54"/>
      <c r="X41" s="54"/>
      <c r="Y41" s="54"/>
      <c r="Z41" s="54"/>
      <c r="AA41" s="54"/>
      <c r="AB41" s="54"/>
      <c r="AC41" s="55"/>
      <c r="AD41" s="56" t="s">
        <v>5</v>
      </c>
      <c r="AI41" s="9"/>
    </row>
    <row r="42" spans="1:35" ht="23.15" customHeight="1" x14ac:dyDescent="0.55000000000000004">
      <c r="A42" s="81"/>
      <c r="B42" s="82"/>
      <c r="C42" s="57" t="s">
        <v>43</v>
      </c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40"/>
      <c r="T42" s="47"/>
      <c r="U42" s="53"/>
      <c r="V42" s="54"/>
      <c r="W42" s="54"/>
      <c r="X42" s="54"/>
      <c r="Y42" s="54"/>
      <c r="Z42" s="54"/>
      <c r="AA42" s="54"/>
      <c r="AB42" s="54"/>
      <c r="AC42" s="55"/>
      <c r="AD42" s="56"/>
    </row>
    <row r="43" spans="1:35" ht="23.15" customHeight="1" x14ac:dyDescent="0.55000000000000004">
      <c r="A43" s="40" t="s">
        <v>44</v>
      </c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1">
        <f>IF(S35="",U30,U30+U41)</f>
        <v>5820000</v>
      </c>
      <c r="T43" s="42"/>
      <c r="U43" s="42"/>
      <c r="V43" s="42"/>
      <c r="W43" s="42"/>
      <c r="X43" s="42"/>
      <c r="Y43" s="42"/>
      <c r="Z43" s="42"/>
      <c r="AA43" s="42"/>
      <c r="AB43" s="42"/>
      <c r="AC43" s="43"/>
      <c r="AD43" s="23" t="s">
        <v>5</v>
      </c>
    </row>
    <row r="44" spans="1:35" ht="23.15" customHeight="1" x14ac:dyDescent="0.55000000000000004">
      <c r="A44" s="40" t="s">
        <v>45</v>
      </c>
      <c r="B44" s="40"/>
      <c r="C44" s="40"/>
      <c r="D44" s="40"/>
      <c r="E44" s="40"/>
      <c r="F44" s="40"/>
      <c r="G44" s="39"/>
      <c r="H44" s="39"/>
      <c r="I44" s="39"/>
      <c r="J44" s="39"/>
      <c r="K44" s="39"/>
      <c r="L44" s="39"/>
      <c r="M44" s="40" t="str">
        <f>CHOOSE(AF44,"売電先","")</f>
        <v/>
      </c>
      <c r="N44" s="40"/>
      <c r="O44" s="40"/>
      <c r="P44" s="40"/>
      <c r="Q44" s="40"/>
      <c r="R44" s="40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F44" s="16">
        <v>2</v>
      </c>
    </row>
    <row r="45" spans="1:35" ht="23.15" customHeight="1" x14ac:dyDescent="0.55000000000000004">
      <c r="A45" s="40"/>
      <c r="B45" s="40"/>
      <c r="C45" s="40"/>
      <c r="D45" s="40"/>
      <c r="E45" s="40"/>
      <c r="F45" s="40"/>
      <c r="G45" s="39"/>
      <c r="H45" s="39"/>
      <c r="I45" s="39"/>
      <c r="J45" s="39"/>
      <c r="K45" s="39"/>
      <c r="L45" s="39"/>
      <c r="M45" s="40" t="str">
        <f>CHOOSE(AF44,"確認事項","")</f>
        <v/>
      </c>
      <c r="N45" s="40"/>
      <c r="O45" s="40"/>
      <c r="P45" s="40"/>
      <c r="Q45" s="40"/>
      <c r="R45" s="40"/>
      <c r="S45" s="17"/>
      <c r="T45" s="45" t="str">
        <f>CHOOSE(AF44,"FIT制度による売電は行いません。","")</f>
        <v/>
      </c>
      <c r="U45" s="45"/>
      <c r="V45" s="45"/>
      <c r="W45" s="45"/>
      <c r="X45" s="45"/>
      <c r="Y45" s="45"/>
      <c r="Z45" s="45"/>
      <c r="AA45" s="45"/>
      <c r="AB45" s="45"/>
      <c r="AC45" s="45"/>
      <c r="AD45" s="46"/>
    </row>
    <row r="46" spans="1:35" ht="23.15" customHeight="1" x14ac:dyDescent="0.55000000000000004">
      <c r="A46" s="36" t="s">
        <v>79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</row>
    <row r="47" spans="1:35" ht="23.15" customHeight="1" x14ac:dyDescent="0.55000000000000004">
      <c r="A47" s="37" t="s">
        <v>77</v>
      </c>
      <c r="B47" s="37"/>
      <c r="C47" s="37"/>
      <c r="D47" s="37"/>
      <c r="E47" s="37"/>
      <c r="F47" s="37"/>
      <c r="G47" s="38" t="s">
        <v>80</v>
      </c>
      <c r="H47" s="38"/>
      <c r="I47" s="38"/>
      <c r="J47" s="38"/>
      <c r="K47" s="39"/>
      <c r="L47" s="39"/>
      <c r="M47" s="39"/>
      <c r="N47" s="28" t="s">
        <v>81</v>
      </c>
      <c r="O47" s="27"/>
      <c r="P47" s="29" t="s">
        <v>82</v>
      </c>
      <c r="Q47" s="27"/>
      <c r="R47" s="29" t="s">
        <v>83</v>
      </c>
      <c r="S47" s="38" t="s">
        <v>84</v>
      </c>
      <c r="T47" s="38"/>
      <c r="U47" s="38"/>
      <c r="V47" s="38"/>
      <c r="W47" s="39"/>
      <c r="X47" s="39"/>
      <c r="Y47" s="39"/>
      <c r="Z47" s="29" t="s">
        <v>81</v>
      </c>
      <c r="AA47" s="27"/>
      <c r="AB47" s="29" t="s">
        <v>82</v>
      </c>
      <c r="AC47" s="27"/>
      <c r="AD47" s="29" t="s">
        <v>83</v>
      </c>
    </row>
    <row r="48" spans="1:35" ht="15" customHeight="1" x14ac:dyDescent="0.55000000000000004">
      <c r="A48" s="36" t="s">
        <v>76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</row>
    <row r="49" spans="1:30" ht="39" customHeight="1" x14ac:dyDescent="0.55000000000000004">
      <c r="A49" s="175" t="s">
        <v>74</v>
      </c>
      <c r="B49" s="176"/>
      <c r="C49" s="176"/>
      <c r="D49" s="176"/>
      <c r="E49" s="176"/>
      <c r="F49" s="177"/>
      <c r="G49" s="26" t="b">
        <v>1</v>
      </c>
      <c r="H49" s="178" t="s">
        <v>75</v>
      </c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9"/>
    </row>
    <row r="50" spans="1:30" ht="15" customHeight="1" x14ac:dyDescent="0.55000000000000004">
      <c r="A50" s="3"/>
    </row>
    <row r="51" spans="1:30" ht="15" customHeight="1" x14ac:dyDescent="0.55000000000000004">
      <c r="A51" s="3"/>
    </row>
    <row r="52" spans="1:30" ht="15" customHeight="1" x14ac:dyDescent="0.55000000000000004">
      <c r="A52" s="3"/>
    </row>
    <row r="53" spans="1:30" ht="18" customHeight="1" x14ac:dyDescent="0.55000000000000004"/>
  </sheetData>
  <mergeCells count="119">
    <mergeCell ref="A3:AD3"/>
    <mergeCell ref="A5:AD5"/>
    <mergeCell ref="A6:AD6"/>
    <mergeCell ref="A10:F10"/>
    <mergeCell ref="G10:K10"/>
    <mergeCell ref="L10:R10"/>
    <mergeCell ref="S10:T10"/>
    <mergeCell ref="U10:Y10"/>
    <mergeCell ref="Z10:AB10"/>
    <mergeCell ref="AC10:AD10"/>
    <mergeCell ref="A8:F9"/>
    <mergeCell ref="G8:K8"/>
    <mergeCell ref="L8:AD8"/>
    <mergeCell ref="G9:K9"/>
    <mergeCell ref="L9:AD9"/>
    <mergeCell ref="A15:AD15"/>
    <mergeCell ref="A16:F17"/>
    <mergeCell ref="G16:K16"/>
    <mergeCell ref="L16:AD16"/>
    <mergeCell ref="G17:K17"/>
    <mergeCell ref="L17:AD17"/>
    <mergeCell ref="A11:F11"/>
    <mergeCell ref="G11:AD11"/>
    <mergeCell ref="A12:F12"/>
    <mergeCell ref="G12:AD12"/>
    <mergeCell ref="A13:F13"/>
    <mergeCell ref="G13:J13"/>
    <mergeCell ref="K13:R13"/>
    <mergeCell ref="S13:V13"/>
    <mergeCell ref="W13:AD13"/>
    <mergeCell ref="AC18:AD18"/>
    <mergeCell ref="A19:F19"/>
    <mergeCell ref="G19:AD19"/>
    <mergeCell ref="A20:F20"/>
    <mergeCell ref="G20:AD20"/>
    <mergeCell ref="A21:F21"/>
    <mergeCell ref="G21:J21"/>
    <mergeCell ref="K21:R21"/>
    <mergeCell ref="S21:V21"/>
    <mergeCell ref="W21:AD21"/>
    <mergeCell ref="A18:F18"/>
    <mergeCell ref="G18:K18"/>
    <mergeCell ref="L18:R18"/>
    <mergeCell ref="S18:T18"/>
    <mergeCell ref="U18:Y18"/>
    <mergeCell ref="Z18:AB18"/>
    <mergeCell ref="S33:V33"/>
    <mergeCell ref="W33:Z33"/>
    <mergeCell ref="AA33:AD33"/>
    <mergeCell ref="A23:AD23"/>
    <mergeCell ref="A24:F24"/>
    <mergeCell ref="G24:AD24"/>
    <mergeCell ref="A25:F25"/>
    <mergeCell ref="G25:AD25"/>
    <mergeCell ref="A26:F26"/>
    <mergeCell ref="G26:J26"/>
    <mergeCell ref="K26:M26"/>
    <mergeCell ref="S26:V26"/>
    <mergeCell ref="W26:Y26"/>
    <mergeCell ref="A27:B31"/>
    <mergeCell ref="C27:N27"/>
    <mergeCell ref="O27:R27"/>
    <mergeCell ref="S27:AC27"/>
    <mergeCell ref="C28:N28"/>
    <mergeCell ref="O28:R28"/>
    <mergeCell ref="S28:AC28"/>
    <mergeCell ref="C29:R29"/>
    <mergeCell ref="S29:T29"/>
    <mergeCell ref="U29:AC29"/>
    <mergeCell ref="C30:R31"/>
    <mergeCell ref="S30:T31"/>
    <mergeCell ref="U30:AC30"/>
    <mergeCell ref="U31:AD31"/>
    <mergeCell ref="S36:T36"/>
    <mergeCell ref="U36:AC36"/>
    <mergeCell ref="C35:R35"/>
    <mergeCell ref="S35:AC35"/>
    <mergeCell ref="A43:R43"/>
    <mergeCell ref="S43:AC43"/>
    <mergeCell ref="C37:L38"/>
    <mergeCell ref="M37:R37"/>
    <mergeCell ref="S37:T37"/>
    <mergeCell ref="U37:AC37"/>
    <mergeCell ref="M38:R38"/>
    <mergeCell ref="S38:T38"/>
    <mergeCell ref="U38:AC38"/>
    <mergeCell ref="A44:F45"/>
    <mergeCell ref="G44:L45"/>
    <mergeCell ref="M44:R44"/>
    <mergeCell ref="S44:AD44"/>
    <mergeCell ref="M45:R45"/>
    <mergeCell ref="T45:AD45"/>
    <mergeCell ref="C39:L40"/>
    <mergeCell ref="M39:R40"/>
    <mergeCell ref="S39:T40"/>
    <mergeCell ref="U39:AC40"/>
    <mergeCell ref="AD39:AD40"/>
    <mergeCell ref="C41:R41"/>
    <mergeCell ref="S41:T42"/>
    <mergeCell ref="U41:AC42"/>
    <mergeCell ref="AD41:AD42"/>
    <mergeCell ref="C42:R42"/>
    <mergeCell ref="A32:B42"/>
    <mergeCell ref="C32:R32"/>
    <mergeCell ref="S32:AD32"/>
    <mergeCell ref="C33:R34"/>
    <mergeCell ref="S34:U34"/>
    <mergeCell ref="W34:Y34"/>
    <mergeCell ref="AA34:AC34"/>
    <mergeCell ref="C36:R36"/>
    <mergeCell ref="A48:AD48"/>
    <mergeCell ref="A49:F49"/>
    <mergeCell ref="H49:AD49"/>
    <mergeCell ref="A46:AD46"/>
    <mergeCell ref="A47:F47"/>
    <mergeCell ref="G47:J47"/>
    <mergeCell ref="K47:M47"/>
    <mergeCell ref="S47:V47"/>
    <mergeCell ref="W47:Y47"/>
  </mergeCells>
  <phoneticPr fontId="2"/>
  <conditionalFormatting sqref="M44:R44">
    <cfRule type="expression" dxfId="9" priority="5">
      <formula>$AF$44=2</formula>
    </cfRule>
  </conditionalFormatting>
  <conditionalFormatting sqref="M45:R45">
    <cfRule type="expression" dxfId="8" priority="4">
      <formula>$AF$44=2</formula>
    </cfRule>
  </conditionalFormatting>
  <conditionalFormatting sqref="S34:V34">
    <cfRule type="expression" dxfId="7" priority="6">
      <formula>$S$33="アンペア"</formula>
    </cfRule>
  </conditionalFormatting>
  <conditionalFormatting sqref="S44:AD44">
    <cfRule type="expression" dxfId="6" priority="3">
      <formula>$AF$44=2</formula>
    </cfRule>
  </conditionalFormatting>
  <conditionalFormatting sqref="S45:AD45">
    <cfRule type="expression" dxfId="5" priority="1">
      <formula>$AF$44=2</formula>
    </cfRule>
  </conditionalFormatting>
  <dataValidations count="3">
    <dataValidation type="custom" allowBlank="1" showInputMessage="1" showErrorMessage="1" error="小数点第１位まで入力できます。_x000a_※小数点第２位以下は切捨てて下さい。" sqref="S27:AC28" xr:uid="{8074214D-B0C4-47F3-8FF2-04129D7AC535}">
      <formula1>S27*10=INT(S27*10)</formula1>
    </dataValidation>
    <dataValidation type="list" allowBlank="1" showInputMessage="1" showErrorMessage="1" sqref="G11:AD11 G19:AD19" xr:uid="{5813EFF3-2F8F-48F7-9EA7-9D9C4348A83C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２位まで入力できます。_x000a_※小数点第３位以下は切捨てて下さい。" sqref="AA34:AC34" xr:uid="{DAD0C9A2-7481-41B0-831C-C9E1B74FFFA2}">
      <formula1>AA34*100=INT(AA34*100)</formula1>
    </dataValidation>
  </dataValidations>
  <pageMargins left="1.1023622047244095" right="0.19685039370078741" top="0.55118110236220474" bottom="0.35433070866141736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53" r:id="rId4" name="オンサイトPPAモデル">
              <controlPr defaultSize="0" autoFill="0" autoLine="0" autoPict="0">
                <anchor moveWithCells="1">
                  <from>
                    <xdr:col>14</xdr:col>
                    <xdr:colOff>171450</xdr:colOff>
                    <xdr:row>24</xdr:row>
                    <xdr:rowOff>279400</xdr:rowOff>
                  </from>
                  <to>
                    <xdr:col>20</xdr:col>
                    <xdr:colOff>165100</xdr:colOff>
                    <xdr:row>25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4" r:id="rId5" name="リースモデル">
              <controlPr defaultSize="0" autoFill="0" autoLine="0" autoPict="0">
                <anchor moveWithCells="1">
                  <from>
                    <xdr:col>10</xdr:col>
                    <xdr:colOff>203200</xdr:colOff>
                    <xdr:row>24</xdr:row>
                    <xdr:rowOff>279400</xdr:rowOff>
                  </from>
                  <to>
                    <xdr:col>14</xdr:col>
                    <xdr:colOff>158750</xdr:colOff>
                    <xdr:row>25</xdr:row>
                    <xdr:rowOff>273050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5" r:id="rId6" name="自社購入">
              <controlPr defaultSize="0" autoFill="0" autoLine="0" autoPict="0">
                <anchor moveWithCells="1">
                  <from>
                    <xdr:col>7</xdr:col>
                    <xdr:colOff>50800</xdr:colOff>
                    <xdr:row>24</xdr:row>
                    <xdr:rowOff>279400</xdr:rowOff>
                  </from>
                  <to>
                    <xdr:col>10</xdr:col>
                    <xdr:colOff>158750</xdr:colOff>
                    <xdr:row>26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6" r:id="rId7" name="Group Box 4">
              <controlPr defaultSize="0" autoFill="0" autoPict="0">
                <anchor moveWithCells="1">
                  <from>
                    <xdr:col>5</xdr:col>
                    <xdr:colOff>114300</xdr:colOff>
                    <xdr:row>24</xdr:row>
                    <xdr:rowOff>139700</xdr:rowOff>
                  </from>
                  <to>
                    <xdr:col>22</xdr:col>
                    <xdr:colOff>209550</xdr:colOff>
                    <xdr:row>26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7" r:id="rId8" name="Option Button 5">
              <controlPr defaultSize="0" autoFill="0" autoLine="0" autoPict="0">
                <anchor moveWithCells="1">
                  <from>
                    <xdr:col>6</xdr:col>
                    <xdr:colOff>165100</xdr:colOff>
                    <xdr:row>43</xdr:row>
                    <xdr:rowOff>69850</xdr:rowOff>
                  </from>
                  <to>
                    <xdr:col>9</xdr:col>
                    <xdr:colOff>139700</xdr:colOff>
                    <xdr:row>44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8" r:id="rId9" name="Option Button 6">
              <controlPr defaultSize="0" autoFill="0" autoLine="0" autoPict="0">
                <anchor moveWithCells="1">
                  <from>
                    <xdr:col>9</xdr:col>
                    <xdr:colOff>107950</xdr:colOff>
                    <xdr:row>43</xdr:row>
                    <xdr:rowOff>69850</xdr:rowOff>
                  </from>
                  <to>
                    <xdr:col>12</xdr:col>
                    <xdr:colOff>88900</xdr:colOff>
                    <xdr:row>44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9" r:id="rId10" name="Group Box 7">
              <controlPr defaultSize="0" autoFill="0" autoPict="0">
                <anchor moveWithCells="1">
                  <from>
                    <xdr:col>5</xdr:col>
                    <xdr:colOff>76200</xdr:colOff>
                    <xdr:row>42</xdr:row>
                    <xdr:rowOff>177800</xdr:rowOff>
                  </from>
                  <to>
                    <xdr:col>13</xdr:col>
                    <xdr:colOff>127000</xdr:colOff>
                    <xdr:row>45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0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44</xdr:row>
                    <xdr:rowOff>25400</xdr:rowOff>
                  </from>
                  <to>
                    <xdr:col>19</xdr:col>
                    <xdr:colOff>0</xdr:colOff>
                    <xdr:row>44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1" r:id="rId12" name="Option Button 9">
              <controlPr defaultSize="0" autoFill="0" autoLine="0" autoPict="0">
                <anchor moveWithCells="1">
                  <from>
                    <xdr:col>18</xdr:col>
                    <xdr:colOff>101600</xdr:colOff>
                    <xdr:row>31</xdr:row>
                    <xdr:rowOff>19050</xdr:rowOff>
                  </from>
                  <to>
                    <xdr:col>22</xdr:col>
                    <xdr:colOff>31750</xdr:colOff>
                    <xdr:row>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2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31</xdr:row>
                    <xdr:rowOff>19050</xdr:rowOff>
                  </from>
                  <to>
                    <xdr:col>25</xdr:col>
                    <xdr:colOff>82550</xdr:colOff>
                    <xdr:row>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3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31</xdr:row>
                    <xdr:rowOff>19050</xdr:rowOff>
                  </from>
                  <to>
                    <xdr:col>29</xdr:col>
                    <xdr:colOff>139700</xdr:colOff>
                    <xdr:row>31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入力用1(サステナビリティ・リンク・ローン又はSBT認定版)</vt:lpstr>
      <vt:lpstr>入力用2(実施計画)</vt:lpstr>
      <vt:lpstr>記載例 実施計画</vt:lpstr>
      <vt:lpstr>記載例 設置なし</vt:lpstr>
      <vt:lpstr>記載例 SII登録製品</vt:lpstr>
      <vt:lpstr>'記載例 SII登録製品'!Print_Area</vt:lpstr>
      <vt:lpstr>'記載例 設置なし'!Print_Area</vt:lpstr>
      <vt:lpstr>'入力用1(サステナビリティ・リンク・ローン又はSBT認定版)'!Print_Area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岸野　翔汰</dc:creator>
  <cp:keywords/>
  <dc:description/>
  <cp:lastModifiedBy>土屋　陽平</cp:lastModifiedBy>
  <cp:revision/>
  <cp:lastPrinted>2026-04-24T06:54:12Z</cp:lastPrinted>
  <dcterms:created xsi:type="dcterms:W3CDTF">2023-03-17T01:15:20Z</dcterms:created>
  <dcterms:modified xsi:type="dcterms:W3CDTF">2026-05-07T04:44:16Z</dcterms:modified>
  <cp:category/>
  <cp:contentStatus/>
</cp:coreProperties>
</file>