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04 カーボンニュートラル推進担当\04再生可能エネルギー\4-02 事業者向け自家消費型太陽光発電設備導入支援事業\R8\01_要綱要領、チラシ、手引き\様式\"/>
    </mc:Choice>
  </mc:AlternateContent>
  <xr:revisionPtr revIDLastSave="0" documentId="13_ncr:1_{C0D48439-D850-477D-BB1D-489650F59E39}" xr6:coauthVersionLast="47" xr6:coauthVersionMax="47" xr10:uidLastSave="{00000000-0000-0000-0000-000000000000}"/>
  <bookViews>
    <workbookView xWindow="-110" yWindow="-110" windowWidth="19420" windowHeight="11500" xr2:uid="{A995C8EA-352D-4BD6-9AE5-543F1BB36FB9}"/>
  </bookViews>
  <sheets>
    <sheet name="入力用(通常版)" sheetId="17" r:id="rId1"/>
    <sheet name="入力用(サステナビリティ・リンク・ローン又はSBT認定取得版)" sheetId="15" r:id="rId2"/>
    <sheet name="記載例" sheetId="16" r:id="rId3"/>
  </sheets>
  <definedNames>
    <definedName name="_xlnm.Print_Area" localSheetId="2">記載例!$A$1:$AD$52</definedName>
    <definedName name="_xlnm.Print_Area" localSheetId="1">'入力用(サステナビリティ・リンク・ローン又はSBT認定取得版)'!$A$1:$AD$52</definedName>
    <definedName name="_xlnm.Print_Area" localSheetId="0">'入力用(通常版)'!$A$1:$AD$52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4" i="16" l="1"/>
  <c r="U43" i="17"/>
  <c r="U34" i="17"/>
  <c r="AD51" i="17" l="1"/>
  <c r="AB51" i="17"/>
  <c r="Z51" i="17"/>
  <c r="S51" i="17"/>
  <c r="R51" i="17"/>
  <c r="P51" i="17"/>
  <c r="N51" i="17"/>
  <c r="G51" i="17"/>
  <c r="A51" i="17"/>
  <c r="A50" i="17"/>
  <c r="T49" i="17"/>
  <c r="M49" i="17"/>
  <c r="M48" i="17"/>
  <c r="U40" i="17"/>
  <c r="AD39" i="17"/>
  <c r="C39" i="17"/>
  <c r="AA37" i="17"/>
  <c r="W37" i="17"/>
  <c r="S37" i="17"/>
  <c r="C37" i="17"/>
  <c r="U45" i="17" s="1" a="1"/>
  <c r="U45" i="17" s="1"/>
  <c r="U33" i="17"/>
  <c r="S47" i="17" s="1"/>
  <c r="U33" i="16"/>
  <c r="S47" i="16" s="1"/>
  <c r="U33" i="15"/>
  <c r="U34" i="15" s="1"/>
  <c r="U45" i="15" a="1"/>
  <c r="U45" i="15" s="1"/>
  <c r="U43" i="15"/>
  <c r="U40" i="15"/>
  <c r="W37" i="15"/>
  <c r="S37" i="15"/>
  <c r="AD51" i="16"/>
  <c r="AB51" i="16"/>
  <c r="Z51" i="16"/>
  <c r="S51" i="16"/>
  <c r="R51" i="16"/>
  <c r="P51" i="16"/>
  <c r="N51" i="16"/>
  <c r="G51" i="16"/>
  <c r="A51" i="16"/>
  <c r="A50" i="16"/>
  <c r="T49" i="16"/>
  <c r="M49" i="16"/>
  <c r="M48" i="16"/>
  <c r="U40" i="16"/>
  <c r="U43" i="16" s="1"/>
  <c r="AD39" i="16"/>
  <c r="C39" i="16"/>
  <c r="Z38" i="16"/>
  <c r="V38" i="16"/>
  <c r="AA37" i="16"/>
  <c r="W37" i="16"/>
  <c r="S37" i="16"/>
  <c r="S38" i="16" s="1"/>
  <c r="C37" i="16"/>
  <c r="U45" i="16" s="1" a="1"/>
  <c r="U45" i="16" s="1"/>
  <c r="C37" i="15"/>
  <c r="AA37" i="15"/>
  <c r="C39" i="15"/>
  <c r="AD39" i="15"/>
  <c r="M48" i="15"/>
  <c r="M49" i="15"/>
  <c r="T49" i="15"/>
  <c r="A50" i="15"/>
  <c r="A51" i="15"/>
  <c r="G51" i="15"/>
  <c r="N51" i="15"/>
  <c r="P51" i="15"/>
  <c r="R51" i="15"/>
  <c r="S51" i="15"/>
  <c r="Z51" i="15"/>
  <c r="AB51" i="15"/>
  <c r="AD51" i="15"/>
  <c r="S47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<sst xmlns="http://schemas.openxmlformats.org/spreadsheetml/2006/main" count="288" uniqueCount="74">
  <si>
    <t>１　申請者の情報</t>
    <rPh sb="2" eb="5">
      <t>シンセイシャ</t>
    </rPh>
    <rPh sb="6" eb="8">
      <t>ジョウホウ</t>
    </rPh>
    <phoneticPr fontId="2"/>
  </si>
  <si>
    <t>（１）申請者の情報</t>
    <rPh sb="3" eb="6">
      <t>シンセイシャ</t>
    </rPh>
    <rPh sb="7" eb="9">
      <t>ジョウホウ</t>
    </rPh>
    <phoneticPr fontId="2"/>
  </si>
  <si>
    <t>資本金の額又は
出資の総額</t>
    <phoneticPr fontId="2"/>
  </si>
  <si>
    <t>資本金</t>
    <rPh sb="0" eb="3">
      <t>シホンキン</t>
    </rPh>
    <phoneticPr fontId="2"/>
  </si>
  <si>
    <t>円</t>
    <rPh sb="0" eb="1">
      <t>エン</t>
    </rPh>
    <phoneticPr fontId="2"/>
  </si>
  <si>
    <t>従業員数</t>
    <phoneticPr fontId="2"/>
  </si>
  <si>
    <t>人</t>
    <rPh sb="0" eb="1">
      <t>ニン</t>
    </rPh>
    <phoneticPr fontId="2"/>
  </si>
  <si>
    <t>業種</t>
    <rPh sb="0" eb="2">
      <t>ギョウシュ</t>
    </rPh>
    <phoneticPr fontId="2"/>
  </si>
  <si>
    <t>担当者名</t>
    <rPh sb="0" eb="3">
      <t>タントウシャ</t>
    </rPh>
    <rPh sb="3" eb="4">
      <t>メイ</t>
    </rPh>
    <phoneticPr fontId="2"/>
  </si>
  <si>
    <t>連絡先</t>
    <rPh sb="0" eb="3">
      <t>レンラクサキ</t>
    </rPh>
    <phoneticPr fontId="2"/>
  </si>
  <si>
    <t>（２）需要家の情報（リースモデル又はオンサイトＰＰＡモデルの場合のみ記入）</t>
    <rPh sb="3" eb="5">
      <t>ジュヨウ</t>
    </rPh>
    <rPh sb="5" eb="6">
      <t>イエ</t>
    </rPh>
    <rPh sb="7" eb="9">
      <t>ジョウホウ</t>
    </rPh>
    <rPh sb="16" eb="17">
      <t>マタ</t>
    </rPh>
    <rPh sb="30" eb="32">
      <t>バアイ</t>
    </rPh>
    <rPh sb="34" eb="36">
      <t>キニュウ</t>
    </rPh>
    <phoneticPr fontId="2"/>
  </si>
  <si>
    <t>需要家の名称及び所在地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</si>
  <si>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</si>
  <si>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</si>
  <si>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２　事業概要</t>
    <phoneticPr fontId="2"/>
  </si>
  <si>
    <t>設備の設置場所</t>
    <phoneticPr fontId="2"/>
  </si>
  <si>
    <t>設備の導入方法</t>
    <rPh sb="0" eb="2">
      <t>セツビ</t>
    </rPh>
    <rPh sb="3" eb="5">
      <t>ドウニュウ</t>
    </rPh>
    <rPh sb="5" eb="7">
      <t>ホウホウ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</si>
  <si>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</si>
  <si>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</si>
  <si>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</si>
  <si>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太陽光発電設備</t>
    <rPh sb="0" eb="3">
      <t>タイヨウコウ</t>
    </rPh>
    <rPh sb="3" eb="5">
      <t>ハツデン</t>
    </rPh>
    <rPh sb="5" eb="7">
      <t>セツビ</t>
    </rPh>
    <phoneticPr fontId="2"/>
  </si>
  <si>
    <t>太陽光パネル</t>
    <rPh sb="0" eb="3">
      <t>タイヨウコウ</t>
    </rPh>
    <phoneticPr fontId="2"/>
  </si>
  <si>
    <t>合　計　出　力</t>
    <rPh sb="0" eb="1">
      <t>ゴウ</t>
    </rPh>
    <rPh sb="2" eb="3">
      <t>ケイ</t>
    </rPh>
    <rPh sb="4" eb="5">
      <t>デ</t>
    </rPh>
    <rPh sb="6" eb="7">
      <t>チカラ</t>
    </rPh>
    <phoneticPr fontId="2"/>
  </si>
  <si>
    <t>kW</t>
    <phoneticPr fontId="2"/>
  </si>
  <si>
    <t>パワーコンディショナー</t>
    <phoneticPr fontId="2"/>
  </si>
  <si>
    <t>採　用　出　力</t>
    <rPh sb="0" eb="1">
      <t>サイ</t>
    </rPh>
    <rPh sb="2" eb="3">
      <t>ヨウ</t>
    </rPh>
    <rPh sb="4" eb="5">
      <t>デ</t>
    </rPh>
    <rPh sb="6" eb="7">
      <t>チカラ</t>
    </rPh>
    <phoneticPr fontId="2"/>
  </si>
  <si>
    <t>(A)</t>
    <phoneticPr fontId="2"/>
  </si>
  <si>
    <t>補 助 金 の 額【(A)×50,000円】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2"/>
  </si>
  <si>
    <t>(B)</t>
    <phoneticPr fontId="2"/>
  </si>
  <si>
    <t>※補助上限は5,000,000円</t>
    <rPh sb="1" eb="3">
      <t>ホジョ</t>
    </rPh>
    <rPh sb="3" eb="5">
      <t>ジョウゲン</t>
    </rPh>
    <rPh sb="15" eb="16">
      <t>エン</t>
    </rPh>
    <phoneticPr fontId="2"/>
  </si>
  <si>
    <t>定置用蓄電地</t>
    <rPh sb="0" eb="3">
      <t>テイチヨウ</t>
    </rPh>
    <rPh sb="3" eb="6">
      <t>チクデンチ</t>
    </rPh>
    <phoneticPr fontId="2"/>
  </si>
  <si>
    <t>kWh</t>
    <phoneticPr fontId="2"/>
  </si>
  <si>
    <t>(C)</t>
    <phoneticPr fontId="2"/>
  </si>
  <si>
    <t>補助対象経費（税抜き）</t>
    <rPh sb="0" eb="2">
      <t>ホジョ</t>
    </rPh>
    <rPh sb="2" eb="4">
      <t>タイショウ</t>
    </rPh>
    <rPh sb="4" eb="6">
      <t>ケイヒ</t>
    </rPh>
    <rPh sb="7" eb="9">
      <t>ゼイヌ</t>
    </rPh>
    <phoneticPr fontId="2"/>
  </si>
  <si>
    <t>設備費</t>
    <rPh sb="0" eb="3">
      <t>セツビヒ</t>
    </rPh>
    <phoneticPr fontId="2"/>
  </si>
  <si>
    <t>(D)</t>
    <phoneticPr fontId="2"/>
  </si>
  <si>
    <t>工事費</t>
    <rPh sb="0" eb="3">
      <t>コウジヒ</t>
    </rPh>
    <phoneticPr fontId="2"/>
  </si>
  <si>
    <t>(E)</t>
    <phoneticPr fontId="2"/>
  </si>
  <si>
    <t>価格/kWh</t>
    <rPh sb="0" eb="2">
      <t>カカク</t>
    </rPh>
    <phoneticPr fontId="2"/>
  </si>
  <si>
    <t>｛ (D)＋(E) ｝÷ (C)</t>
    <phoneticPr fontId="2"/>
  </si>
  <si>
    <t>(F)</t>
    <phoneticPr fontId="2"/>
  </si>
  <si>
    <t>(G)</t>
    <phoneticPr fontId="2"/>
  </si>
  <si>
    <t>　蓄電容量が100kWhを超える場合は
　【(F)×1/3×100】</t>
    <rPh sb="1" eb="3">
      <t>チクデン</t>
    </rPh>
    <rPh sb="3" eb="5">
      <t>ヨウリョウ</t>
    </rPh>
    <rPh sb="13" eb="14">
      <t>コ</t>
    </rPh>
    <rPh sb="16" eb="18">
      <t>バアイ</t>
    </rPh>
    <phoneticPr fontId="2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</si>
  <si>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2"/>
  </si>
  <si>
    <t>余剰電力売電の有無</t>
    <phoneticPr fontId="2"/>
  </si>
  <si>
    <t>実績報告書</t>
    <rPh sb="0" eb="5">
      <t>ジッセキホウコクショ</t>
    </rPh>
    <phoneticPr fontId="2"/>
  </si>
  <si>
    <t>　　栃木県知事　様</t>
    <phoneticPr fontId="2"/>
  </si>
  <si>
    <t>付け栃木県指令気対第</t>
    <rPh sb="0" eb="1">
      <t>ヅ</t>
    </rPh>
    <phoneticPr fontId="2"/>
  </si>
  <si>
    <t>号により補助金の交付決定を受けた</t>
    <rPh sb="0" eb="1">
      <t>ゴウ</t>
    </rPh>
    <rPh sb="4" eb="7">
      <t>ホジョキン</t>
    </rPh>
    <rPh sb="8" eb="10">
      <t>コウフ</t>
    </rPh>
    <rPh sb="10" eb="12">
      <t>ケッテイ</t>
    </rPh>
    <rPh sb="13" eb="14">
      <t>ウ</t>
    </rPh>
    <phoneticPr fontId="2"/>
  </si>
  <si>
    <t>事業者用太陽光発電設備等導入支援事業が完了したので、関係書類を添えて報告します。</t>
    <rPh sb="0" eb="3">
      <t>ジギョウシャ</t>
    </rPh>
    <rPh sb="3" eb="4">
      <t>ヨウ</t>
    </rPh>
    <rPh sb="4" eb="7">
      <t>タイヨウコウ</t>
    </rPh>
    <rPh sb="7" eb="9">
      <t>ハツデン</t>
    </rPh>
    <rPh sb="9" eb="11">
      <t>セツビ</t>
    </rPh>
    <rPh sb="11" eb="12">
      <t>トウ</t>
    </rPh>
    <rPh sb="12" eb="14">
      <t>ドウニュウ</t>
    </rPh>
    <rPh sb="14" eb="16">
      <t>シエン</t>
    </rPh>
    <rPh sb="16" eb="18">
      <t>ジギョウ</t>
    </rPh>
    <rPh sb="19" eb="21">
      <t>カンリョウ</t>
    </rPh>
    <rPh sb="26" eb="28">
      <t>カンケイ</t>
    </rPh>
    <rPh sb="28" eb="30">
      <t>ショルイ</t>
    </rPh>
    <rPh sb="31" eb="32">
      <t>ソ</t>
    </rPh>
    <rPh sb="34" eb="36">
      <t>ホウコク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</si>
  <si>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</si>
  <si>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</si>
  <si>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蓄電池の種類</t>
    <rPh sb="0" eb="3">
      <t>チクデンチ</t>
    </rPh>
    <rPh sb="4" eb="6">
      <t>シュルイ</t>
    </rPh>
    <phoneticPr fontId="2"/>
  </si>
  <si>
    <t>蓄　電　容　量</t>
    <rPh sb="0" eb="1">
      <t>チク</t>
    </rPh>
    <rPh sb="2" eb="3">
      <t>デン</t>
    </rPh>
    <rPh sb="4" eb="5">
      <t>カタチ</t>
    </rPh>
    <rPh sb="6" eb="7">
      <t>リョウ</t>
    </rPh>
    <phoneticPr fontId="2"/>
  </si>
  <si>
    <t>○○　○○</t>
    <phoneticPr fontId="2"/>
  </si>
  <si>
    <t>○○‐○○‐○○</t>
    <phoneticPr fontId="2"/>
  </si>
  <si>
    <t>○○○○＠○○.jp</t>
    <phoneticPr fontId="2"/>
  </si>
  <si>
    <t>栃木県○○市○－○　（○○工場）</t>
    <phoneticPr fontId="2"/>
  </si>
  <si>
    <t>着手日</t>
    <rPh sb="0" eb="2">
      <t>チャクシュ</t>
    </rPh>
    <rPh sb="2" eb="3">
      <t>ヒ</t>
    </rPh>
    <phoneticPr fontId="2"/>
  </si>
  <si>
    <t>完了日</t>
    <rPh sb="0" eb="2">
      <t>カンリョウ</t>
    </rPh>
    <phoneticPr fontId="2"/>
  </si>
  <si>
    <t>事業期間</t>
    <rPh sb="0" eb="2">
      <t>ジギョウ</t>
    </rPh>
    <rPh sb="2" eb="4">
      <t>キカン</t>
    </rPh>
    <phoneticPr fontId="2"/>
  </si>
  <si>
    <t>補 助 金 の 額【｛(D)+(E)｝×1/3】</t>
    <rPh sb="0" eb="1">
      <t>ホ</t>
    </rPh>
    <rPh sb="2" eb="3">
      <t>スケ</t>
    </rPh>
    <rPh sb="4" eb="5">
      <t>カネ</t>
    </rPh>
    <rPh sb="8" eb="9">
      <t>ガク</t>
    </rPh>
    <phoneticPr fontId="2"/>
  </si>
  <si>
    <t>●</t>
    <phoneticPr fontId="2"/>
  </si>
  <si>
    <t>○</t>
    <phoneticPr fontId="2"/>
  </si>
  <si>
    <t>●●－●</t>
    <phoneticPr fontId="2"/>
  </si>
  <si>
    <t>D：建設業</t>
  </si>
  <si>
    <t>申請者の名称及び所在地</t>
    <rPh sb="0" eb="3">
      <t>シンセイシャ</t>
    </rPh>
    <phoneticPr fontId="2"/>
  </si>
  <si>
    <t>栃木県○○市○－○</t>
    <phoneticPr fontId="2"/>
  </si>
  <si>
    <t>○○株式会社</t>
    <rPh sb="2" eb="6">
      <t>カブシキカイシャ</t>
    </rPh>
    <phoneticPr fontId="2"/>
  </si>
  <si>
    <t>【通常用】</t>
    <rPh sb="1" eb="3">
      <t>ツウジョウ</t>
    </rPh>
    <rPh sb="3" eb="4">
      <t>ヨウ</t>
    </rPh>
    <rPh sb="4" eb="5">
      <t>リヨウ</t>
    </rPh>
    <phoneticPr fontId="2"/>
  </si>
  <si>
    <t>【サステナビリティ・リンク・ローン利用者又は中小企業向けＳＢＴ認定取得者用】</t>
    <rPh sb="17" eb="19">
      <t>リヨウ</t>
    </rPh>
    <rPh sb="19" eb="20">
      <t>シャ</t>
    </rPh>
    <rPh sb="22" eb="27">
      <t>チュウショウキギョウム</t>
    </rPh>
    <rPh sb="31" eb="33">
      <t>ニンテイ</t>
    </rPh>
    <rPh sb="33" eb="35">
      <t>シュトク</t>
    </rPh>
    <rPh sb="35" eb="36">
      <t>シャ</t>
    </rPh>
    <rPh sb="36" eb="37">
      <t>ヨウ</t>
    </rPh>
    <phoneticPr fontId="2"/>
  </si>
  <si>
    <t>補 助 金 の 額【(A)×40,000円】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2"/>
  </si>
  <si>
    <t>※補助上限は4,000,000円</t>
    <rPh sb="1" eb="3">
      <t>ホジョ</t>
    </rPh>
    <rPh sb="3" eb="5">
      <t>ジョウゲン</t>
    </rPh>
    <rPh sb="15" eb="16">
      <t>エン</t>
    </rPh>
    <phoneticPr fontId="2"/>
  </si>
  <si>
    <t>様式10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</si>
</sst>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7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0" xfId="0" applyFont="1" applyAlignment="1">
      <alignment vertical="justify" wrapText="1"/>
    </xf>
    <xf numFmtId="0" fontId="3" fillId="0" borderId="0" xfId="0" applyFont="1" applyAlignment="1">
      <alignment horizontal="right" vertical="justify" wrapText="1"/>
    </xf>
    <xf numFmtId="0" fontId="4" fillId="0" borderId="9" xfId="0" applyFont="1" applyBorder="1" applyProtection="1">
      <alignment vertical="center"/>
      <protection hidden="1"/>
    </xf>
    <xf numFmtId="0" fontId="4" fillId="0" borderId="10" xfId="0" applyFont="1" applyBorder="1" applyProtection="1">
      <alignment vertical="center"/>
      <protection hidden="1"/>
    </xf>
    <xf numFmtId="0" fontId="3" fillId="0" borderId="0" xfId="0" applyFont="1" applyProtection="1">
      <alignment vertical="center"/>
      <protection locked="0"/>
    </xf>
    <xf numFmtId="176" fontId="4" fillId="0" borderId="10" xfId="1" applyNumberFormat="1" applyFont="1" applyFill="1" applyBorder="1" applyAlignment="1" applyProtection="1">
      <alignment vertical="center" shrinkToFit="1"/>
      <protection hidden="1"/>
    </xf>
    <xf numFmtId="176" fontId="4" fillId="0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10" xfId="0" applyFont="1" applyBorder="1" applyAlignment="1" applyProtection="1">
      <alignment horizontal="center" vertical="center" shrinkToFit="1"/>
      <protection hidden="1"/>
    </xf>
    <xf numFmtId="38" fontId="3" fillId="0" borderId="0" xfId="1" applyFont="1">
      <alignment vertical="center"/>
    </xf>
    <xf numFmtId="0" fontId="3" fillId="0" borderId="8" xfId="0" applyFont="1" applyBorder="1">
      <alignment vertical="center"/>
    </xf>
    <xf numFmtId="0" fontId="4" fillId="0" borderId="9" xfId="0" applyFont="1" applyBorder="1" applyAlignment="1" applyProtection="1">
      <alignment vertical="center" shrinkToFit="1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justify" wrapText="1"/>
      <protection locked="0"/>
    </xf>
    <xf numFmtId="0" fontId="3" fillId="0" borderId="0" xfId="0" applyFont="1" applyAlignment="1">
      <alignment horizontal="left" vertical="justify"/>
    </xf>
    <xf numFmtId="0" fontId="3" fillId="0" borderId="0" xfId="0" applyFont="1" applyAlignment="1">
      <alignment horizontal="left" vertical="justify"/>
    </xf>
    <xf numFmtId="0" fontId="3" fillId="0" borderId="0" xfId="0" applyFont="1" applyAlignment="1" applyProtection="1">
      <alignment horizontal="center" vertical="justify" wrapText="1"/>
      <protection locked="0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justify"/>
    </xf>
    <xf numFmtId="0" fontId="3" fillId="0" borderId="0" xfId="0" applyFont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distributed" vertical="center"/>
      <protection hidden="1"/>
    </xf>
    <xf numFmtId="0" fontId="4" fillId="2" borderId="9" xfId="0" applyFont="1" applyFill="1" applyBorder="1" applyAlignment="1" applyProtection="1">
      <alignment horizontal="distributed" vertical="center"/>
      <protection hidden="1"/>
    </xf>
    <xf numFmtId="0" fontId="4" fillId="2" borderId="10" xfId="0" applyFont="1" applyFill="1" applyBorder="1" applyAlignment="1" applyProtection="1">
      <alignment horizontal="distributed" vertical="center"/>
      <protection hidden="1"/>
    </xf>
    <xf numFmtId="0" fontId="4" fillId="0" borderId="8" xfId="0" applyFont="1" applyBorder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10" xfId="0" applyFont="1" applyBorder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distributed" vertical="center"/>
      <protection hidden="1"/>
    </xf>
    <xf numFmtId="0" fontId="4" fillId="0" borderId="1" xfId="0" applyFont="1" applyBorder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justify" wrapText="1"/>
      <protection locked="0"/>
    </xf>
    <xf numFmtId="0" fontId="3" fillId="0" borderId="0" xfId="0" applyFont="1" applyAlignment="1">
      <alignment horizontal="center" vertical="justify" wrapText="1"/>
    </xf>
    <xf numFmtId="49" fontId="3" fillId="0" borderId="0" xfId="0" applyNumberFormat="1" applyFont="1" applyAlignment="1" applyProtection="1">
      <alignment horizontal="center" vertical="justify" wrapText="1"/>
      <protection locked="0"/>
    </xf>
    <xf numFmtId="0" fontId="3" fillId="0" borderId="0" xfId="0" applyFont="1" applyAlignment="1">
      <alignment horizontal="center" vertical="justify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6" fillId="2" borderId="8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5" fillId="0" borderId="8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0" xfId="0" applyFon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38" fontId="4" fillId="0" borderId="8" xfId="1" applyFont="1" applyBorder="1" applyAlignment="1" applyProtection="1">
      <alignment vertical="center"/>
      <protection locked="0"/>
    </xf>
    <xf numFmtId="38" fontId="4" fillId="0" borderId="9" xfId="1" applyFont="1" applyBorder="1" applyAlignment="1" applyProtection="1">
      <alignment vertical="center"/>
      <protection locked="0"/>
    </xf>
    <xf numFmtId="0" fontId="3" fillId="0" borderId="6" xfId="0" applyFont="1" applyBorder="1" applyAlignment="1">
      <alignment horizontal="left" vertical="center"/>
    </xf>
    <xf numFmtId="0" fontId="4" fillId="2" borderId="5" xfId="0" applyFont="1" applyFill="1" applyBorder="1" applyAlignment="1" applyProtection="1">
      <alignment horizontal="distributed" vertical="center"/>
      <protection hidden="1"/>
    </xf>
    <xf numFmtId="0" fontId="4" fillId="2" borderId="6" xfId="0" applyFont="1" applyFill="1" applyBorder="1" applyAlignment="1" applyProtection="1">
      <alignment horizontal="distributed" vertical="center"/>
      <protection hidden="1"/>
    </xf>
    <xf numFmtId="0" fontId="4" fillId="2" borderId="7" xfId="0" applyFont="1" applyFill="1" applyBorder="1" applyAlignment="1" applyProtection="1">
      <alignment horizontal="distributed" vertical="center"/>
      <protection hidden="1"/>
    </xf>
    <xf numFmtId="0" fontId="4" fillId="0" borderId="5" xfId="0" applyFont="1" applyBorder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 hidden="1"/>
    </xf>
    <xf numFmtId="0" fontId="4" fillId="0" borderId="6" xfId="0" applyFont="1" applyBorder="1" applyAlignment="1" applyProtection="1">
      <alignment horizontal="center" vertical="center"/>
      <protection locked="0" hidden="1"/>
    </xf>
    <xf numFmtId="0" fontId="4" fillId="0" borderId="7" xfId="0" applyFont="1" applyBorder="1" applyAlignment="1" applyProtection="1">
      <alignment horizontal="center" vertical="center"/>
      <protection locked="0" hidden="1"/>
    </xf>
    <xf numFmtId="0" fontId="4" fillId="0" borderId="8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176" fontId="4" fillId="0" borderId="8" xfId="1" applyNumberFormat="1" applyFont="1" applyBorder="1" applyAlignment="1" applyProtection="1">
      <alignment horizontal="center" vertical="center"/>
      <protection hidden="1"/>
    </xf>
    <xf numFmtId="176" fontId="4" fillId="0" borderId="9" xfId="1" applyNumberFormat="1" applyFont="1" applyBorder="1" applyAlignment="1" applyProtection="1">
      <alignment horizontal="center" vertical="center"/>
      <protection hidden="1"/>
    </xf>
    <xf numFmtId="176" fontId="4" fillId="0" borderId="10" xfId="1" applyNumberFormat="1" applyFont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176" fontId="4" fillId="2" borderId="8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9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 shrinkToFit="1"/>
      <protection hidden="1"/>
    </xf>
    <xf numFmtId="0" fontId="4" fillId="2" borderId="9" xfId="0" applyFont="1" applyFill="1" applyBorder="1" applyAlignment="1" applyProtection="1">
      <alignment horizontal="center" vertical="center" shrinkToFit="1"/>
      <protection hidden="1"/>
    </xf>
    <xf numFmtId="0" fontId="4" fillId="2" borderId="10" xfId="0" applyFont="1" applyFill="1" applyBorder="1" applyAlignment="1" applyProtection="1">
      <alignment horizontal="center" vertical="center" shrinkToFit="1"/>
      <protection hidden="1"/>
    </xf>
    <xf numFmtId="176" fontId="4" fillId="0" borderId="8" xfId="1" applyNumberFormat="1" applyFont="1" applyBorder="1" applyAlignment="1" applyProtection="1">
      <alignment vertical="center"/>
      <protection locked="0" hidden="1"/>
    </xf>
    <xf numFmtId="176" fontId="4" fillId="0" borderId="9" xfId="1" applyNumberFormat="1" applyFont="1" applyBorder="1" applyAlignment="1" applyProtection="1">
      <alignment vertical="center"/>
      <protection locked="0" hidden="1"/>
    </xf>
    <xf numFmtId="176" fontId="4" fillId="2" borderId="10" xfId="1" applyNumberFormat="1" applyFont="1" applyFill="1" applyBorder="1" applyAlignment="1" applyProtection="1">
      <alignment vertical="center"/>
      <protection hidden="1"/>
    </xf>
    <xf numFmtId="176" fontId="4" fillId="2" borderId="1" xfId="1" applyNumberFormat="1" applyFont="1" applyFill="1" applyBorder="1" applyAlignment="1" applyProtection="1">
      <alignment vertical="center"/>
      <protection hidden="1"/>
    </xf>
    <xf numFmtId="176" fontId="4" fillId="2" borderId="8" xfId="1" applyNumberFormat="1" applyFont="1" applyFill="1" applyBorder="1" applyAlignment="1" applyProtection="1">
      <alignment vertical="center"/>
      <protection hidden="1"/>
    </xf>
    <xf numFmtId="38" fontId="4" fillId="0" borderId="8" xfId="1" applyFont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horizontal="center" vertical="center" shrinkToFit="1"/>
      <protection locked="0" hidden="1"/>
    </xf>
    <xf numFmtId="40" fontId="4" fillId="0" borderId="8" xfId="1" applyNumberFormat="1" applyFont="1" applyFill="1" applyBorder="1" applyAlignment="1" applyProtection="1">
      <alignment horizontal="center" vertical="center" shrinkToFit="1"/>
      <protection locked="0" hidden="1"/>
    </xf>
    <xf numFmtId="40" fontId="4" fillId="0" borderId="9" xfId="1" applyNumberFormat="1" applyFont="1" applyFill="1" applyBorder="1" applyAlignment="1" applyProtection="1">
      <alignment horizontal="center" vertical="center" shrinkToFit="1"/>
      <protection locked="0" hidden="1"/>
    </xf>
    <xf numFmtId="38" fontId="4" fillId="0" borderId="8" xfId="1" applyFont="1" applyBorder="1" applyAlignment="1" applyProtection="1">
      <alignment vertical="center"/>
      <protection locked="0" hidden="1"/>
    </xf>
    <xf numFmtId="38" fontId="4" fillId="0" borderId="9" xfId="1" applyFont="1" applyBorder="1" applyAlignment="1" applyProtection="1">
      <alignment vertical="center"/>
      <protection locked="0" hidden="1"/>
    </xf>
    <xf numFmtId="38" fontId="4" fillId="2" borderId="4" xfId="1" applyFont="1" applyFill="1" applyBorder="1" applyAlignment="1" applyProtection="1">
      <alignment vertical="center"/>
      <protection hidden="1"/>
    </xf>
    <xf numFmtId="38" fontId="4" fillId="2" borderId="13" xfId="1" applyFont="1" applyFill="1" applyBorder="1" applyAlignment="1" applyProtection="1">
      <alignment vertical="center"/>
      <protection hidden="1"/>
    </xf>
    <xf numFmtId="38" fontId="4" fillId="2" borderId="2" xfId="1" applyFont="1" applyFill="1" applyBorder="1" applyAlignment="1" applyProtection="1">
      <alignment vertical="center"/>
      <protection hidden="1"/>
    </xf>
    <xf numFmtId="0" fontId="5" fillId="2" borderId="7" xfId="0" applyFont="1" applyFill="1" applyBorder="1" applyAlignment="1" applyProtection="1">
      <alignment horizontal="right" vertical="center"/>
      <protection hidden="1"/>
    </xf>
    <xf numFmtId="0" fontId="5" fillId="2" borderId="14" xfId="0" applyFont="1" applyFill="1" applyBorder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38" fontId="4" fillId="0" borderId="10" xfId="1" applyFont="1" applyBorder="1" applyAlignment="1" applyProtection="1">
      <alignment vertical="center"/>
      <protection locked="0" hidden="1"/>
    </xf>
    <xf numFmtId="38" fontId="4" fillId="0" borderId="1" xfId="1" applyFont="1" applyBorder="1" applyAlignment="1" applyProtection="1">
      <alignment vertical="center"/>
      <protection locked="0" hidden="1"/>
    </xf>
    <xf numFmtId="3" fontId="4" fillId="0" borderId="10" xfId="0" applyNumberFormat="1" applyFont="1" applyBorder="1" applyProtection="1">
      <alignment vertical="center"/>
      <protection locked="0" hidden="1"/>
    </xf>
    <xf numFmtId="0" fontId="4" fillId="0" borderId="1" xfId="0" applyFont="1" applyBorder="1" applyProtection="1">
      <alignment vertical="center"/>
      <protection locked="0" hidden="1"/>
    </xf>
    <xf numFmtId="0" fontId="4" fillId="0" borderId="8" xfId="0" applyFont="1" applyBorder="1" applyProtection="1">
      <alignment vertical="center"/>
      <protection locked="0" hidden="1"/>
    </xf>
    <xf numFmtId="38" fontId="4" fillId="2" borderId="3" xfId="1" applyFont="1" applyFill="1" applyBorder="1" applyAlignment="1" applyProtection="1">
      <alignment horizontal="right" vertical="center"/>
      <protection hidden="1"/>
    </xf>
    <xf numFmtId="38" fontId="4" fillId="2" borderId="6" xfId="1" applyFont="1" applyFill="1" applyBorder="1" applyAlignment="1" applyProtection="1">
      <alignment horizontal="right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38" fontId="4" fillId="2" borderId="10" xfId="1" applyFont="1" applyFill="1" applyBorder="1" applyAlignment="1" applyProtection="1">
      <alignment horizontal="right" vertical="center"/>
      <protection hidden="1"/>
    </xf>
    <xf numFmtId="38" fontId="4" fillId="2" borderId="1" xfId="1" applyFont="1" applyFill="1" applyBorder="1" applyAlignment="1" applyProtection="1">
      <alignment horizontal="right" vertical="center"/>
      <protection hidden="1"/>
    </xf>
    <xf numFmtId="38" fontId="4" fillId="2" borderId="8" xfId="1" applyFont="1" applyFill="1" applyBorder="1" applyAlignment="1" applyProtection="1">
      <alignment horizontal="right" vertical="center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4" fillId="2" borderId="8" xfId="0" applyFont="1" applyFill="1" applyBorder="1" applyAlignment="1" applyProtection="1">
      <alignment horizontal="distributed" vertical="center" wrapText="1"/>
      <protection hidden="1"/>
    </xf>
    <xf numFmtId="0" fontId="4" fillId="2" borderId="9" xfId="0" applyFont="1" applyFill="1" applyBorder="1" applyAlignment="1" applyProtection="1">
      <alignment horizontal="distributed" vertical="center" wrapText="1"/>
      <protection hidden="1"/>
    </xf>
    <xf numFmtId="0" fontId="4" fillId="2" borderId="10" xfId="0" applyFont="1" applyFill="1" applyBorder="1" applyAlignment="1" applyProtection="1">
      <alignment horizontal="distributed" vertical="center" wrapText="1"/>
      <protection hidden="1"/>
    </xf>
    <xf numFmtId="38" fontId="4" fillId="2" borderId="1" xfId="0" applyNumberFormat="1" applyFont="1" applyFill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right" vertical="center"/>
      <protection hidden="1"/>
    </xf>
    <xf numFmtId="0" fontId="4" fillId="2" borderId="8" xfId="0" applyFont="1" applyFill="1" applyBorder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0" fontId="4" fillId="0" borderId="10" xfId="0" applyFont="1" applyBorder="1" applyProtection="1">
      <alignment vertical="center"/>
      <protection locked="0" hidden="1"/>
    </xf>
  </cellXfs>
  <cellStyles count="2">
    <cellStyle name="桁区切り" xfId="1" builtinId="6"/>
    <cellStyle name="標準" xfId="0" builtinId="0"/>
  </cellStyles>
  <dxfs count="18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firstButton="1" fmlaLink="$AF$29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firstButton="1" fmlaLink="$AF$29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checked="Checked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AF$48" lockText="1" noThreeD="1"/>
</file>

<file path=xl/ctrlProps/ctrlProp17.xml><?xml version="1.0" encoding="utf-8"?>
<formControlPr xmlns="http://schemas.microsoft.com/office/spreadsheetml/2009/9/main" objectType="Radio" checked="Checked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checked="Checked" firstButton="1" fmlaLink="$AF$36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firstButton="1" fmlaLink="$AF$29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checked="Checked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AF$48" lockText="1" noThreeD="1"/>
</file>

<file path=xl/ctrlProps/ctrlProp28.xml><?xml version="1.0" encoding="utf-8"?>
<formControlPr xmlns="http://schemas.microsoft.com/office/spreadsheetml/2009/9/main" objectType="Radio" checked="Checked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Radio" checked="Checked" firstButton="1" fmlaLink="$AF$36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AF$48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Radio" checked="Checked" firstButton="1" fmlaLink="$AF$36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45</xdr:row>
      <xdr:rowOff>31750</xdr:rowOff>
    </xdr:from>
    <xdr:to>
      <xdr:col>15</xdr:col>
      <xdr:colOff>120650</xdr:colOff>
      <xdr:row>45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61160" y="1200912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12609</xdr:colOff>
          <xdr:row>27</xdr:row>
          <xdr:rowOff>174807</xdr:rowOff>
        </xdr:from>
        <xdr:to>
          <xdr:col>26</xdr:col>
          <xdr:colOff>99604</xdr:colOff>
          <xdr:row>29</xdr:row>
          <xdr:rowOff>175441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2857409" y="6962957"/>
              <a:ext cx="3744595" cy="584834"/>
              <a:chOff x="2730503" y="6356316"/>
              <a:chExt cx="3765546" cy="565146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000-000004000000}"/>
                  </a:ext>
                </a:extLst>
              </xdr:cNvPr>
              <xdr:cNvGrpSpPr/>
            </xdr:nvGrpSpPr>
            <xdr:grpSpPr>
              <a:xfrm>
                <a:off x="3098792" y="6480174"/>
                <a:ext cx="2921003" cy="282572"/>
                <a:chOff x="3098792" y="6480174"/>
                <a:chExt cx="2921003" cy="282572"/>
              </a:xfrm>
            </xdr:grpSpPr>
            <xdr:sp macro="" textlink="">
              <xdr:nvSpPr>
                <xdr:cNvPr id="25601" name="オンサイトPPAモデル" hidden="1">
                  <a:extLst>
                    <a:ext uri="{63B3BB69-23CF-44E3-9099-C40C66FF867C}">
                      <a14:compatExt spid="_x0000_s25601"/>
                    </a:ext>
                    <a:ext uri="{FF2B5EF4-FFF2-40B4-BE49-F238E27FC236}">
                      <a16:creationId xmlns:a16="http://schemas.microsoft.com/office/drawing/2014/main" id="{00000000-0008-0000-0000-000001640000}"/>
                    </a:ext>
                  </a:extLst>
                </xdr:cNvPr>
                <xdr:cNvSpPr/>
              </xdr:nvSpPr>
              <xdr:spPr bwMode="auto">
                <a:xfrm>
                  <a:off x="4730740" y="6480175"/>
                  <a:ext cx="1289055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25602" name="リースモデル" hidden="1">
                  <a:extLst>
                    <a:ext uri="{63B3BB69-23CF-44E3-9099-C40C66FF867C}">
                      <a14:compatExt spid="_x0000_s25602"/>
                    </a:ext>
                    <a:ext uri="{FF2B5EF4-FFF2-40B4-BE49-F238E27FC236}">
                      <a16:creationId xmlns:a16="http://schemas.microsoft.com/office/drawing/2014/main" id="{00000000-0008-0000-0000-00000264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25603" name="自社購入" hidden="1">
                  <a:extLst>
                    <a:ext uri="{63B3BB69-23CF-44E3-9099-C40C66FF867C}">
                      <a14:compatExt spid="_x0000_s25603"/>
                    </a:ext>
                    <a:ext uri="{FF2B5EF4-FFF2-40B4-BE49-F238E27FC236}">
                      <a16:creationId xmlns:a16="http://schemas.microsoft.com/office/drawing/2014/main" id="{00000000-0008-0000-0000-000003640000}"/>
                    </a:ext>
                  </a:extLst>
                </xdr:cNvPr>
                <xdr:cNvSpPr/>
              </xdr:nvSpPr>
              <xdr:spPr bwMode="auto">
                <a:xfrm>
                  <a:off x="3098792" y="6480174"/>
                  <a:ext cx="755651" cy="282572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25604" name="Group Box 4" hidden="1">
                <a:extLst>
                  <a:ext uri="{63B3BB69-23CF-44E3-9099-C40C66FF867C}">
                    <a14:compatExt spid="_x0000_s25604"/>
                  </a:ext>
                  <a:ext uri="{FF2B5EF4-FFF2-40B4-BE49-F238E27FC236}">
                    <a16:creationId xmlns:a16="http://schemas.microsoft.com/office/drawing/2014/main" id="{00000000-0008-0000-0000-000004640000}"/>
                  </a:ext>
                </a:extLst>
              </xdr:cNvPr>
              <xdr:cNvSpPr/>
            </xdr:nvSpPr>
            <xdr:spPr bwMode="auto">
              <a:xfrm>
                <a:off x="2730503" y="6356316"/>
                <a:ext cx="3765546" cy="56514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74295</xdr:colOff>
          <xdr:row>46</xdr:row>
          <xdr:rowOff>251550</xdr:rowOff>
        </xdr:from>
        <xdr:to>
          <xdr:col>13</xdr:col>
          <xdr:colOff>25400</xdr:colOff>
          <xdr:row>49</xdr:row>
          <xdr:rowOff>137158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1776095" y="12589600"/>
              <a:ext cx="1779905" cy="761908"/>
              <a:chOff x="1797048" y="11944142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GrpSpPr/>
            </xdr:nvGrpSpPr>
            <xdr:grpSpPr>
              <a:xfrm>
                <a:off x="2057401" y="12049125"/>
                <a:ext cx="1054096" cy="228600"/>
                <a:chOff x="1993901" y="12068175"/>
                <a:chExt cx="1054096" cy="228600"/>
              </a:xfrm>
            </xdr:grpSpPr>
            <xdr:sp macro="" textlink="">
              <xdr:nvSpPr>
                <xdr:cNvPr id="25605" name="Option Button 5" hidden="1">
                  <a:extLst>
                    <a:ext uri="{63B3BB69-23CF-44E3-9099-C40C66FF867C}">
                      <a14:compatExt spid="_x0000_s25605"/>
                    </a:ext>
                    <a:ext uri="{FF2B5EF4-FFF2-40B4-BE49-F238E27FC236}">
                      <a16:creationId xmlns:a16="http://schemas.microsoft.com/office/drawing/2014/main" id="{00000000-0008-0000-0000-000005640000}"/>
                    </a:ext>
                  </a:extLst>
                </xdr:cNvPr>
                <xdr:cNvSpPr/>
              </xdr:nvSpPr>
              <xdr:spPr bwMode="auto">
                <a:xfrm>
                  <a:off x="1993901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25606" name="Option Button 6" hidden="1">
                  <a:extLst>
                    <a:ext uri="{63B3BB69-23CF-44E3-9099-C40C66FF867C}">
                      <a14:compatExt spid="_x0000_s25606"/>
                    </a:ext>
                    <a:ext uri="{FF2B5EF4-FFF2-40B4-BE49-F238E27FC236}">
                      <a16:creationId xmlns:a16="http://schemas.microsoft.com/office/drawing/2014/main" id="{00000000-0008-0000-0000-000006640000}"/>
                    </a:ext>
                  </a:extLst>
                </xdr:cNvPr>
                <xdr:cNvSpPr/>
              </xdr:nvSpPr>
              <xdr:spPr bwMode="auto">
                <a:xfrm>
                  <a:off x="2508249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25607" name="Group Box 7" hidden="1">
                <a:extLst>
                  <a:ext uri="{63B3BB69-23CF-44E3-9099-C40C66FF867C}">
                    <a14:compatExt spid="_x0000_s25607"/>
                  </a:ext>
                  <a:ext uri="{FF2B5EF4-FFF2-40B4-BE49-F238E27FC236}">
                    <a16:creationId xmlns:a16="http://schemas.microsoft.com/office/drawing/2014/main" id="{00000000-0008-0000-0000-000007640000}"/>
                  </a:ext>
                </a:extLst>
              </xdr:cNvPr>
              <xdr:cNvSpPr/>
            </xdr:nvSpPr>
            <xdr:spPr bwMode="auto">
              <a:xfrm>
                <a:off x="1797048" y="11944142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48</xdr:row>
          <xdr:rowOff>25400</xdr:rowOff>
        </xdr:from>
        <xdr:to>
          <xdr:col>19</xdr:col>
          <xdr:colOff>0</xdr:colOff>
          <xdr:row>48</xdr:row>
          <xdr:rowOff>266700</xdr:rowOff>
        </xdr:to>
        <xdr:sp macro="" textlink="">
          <xdr:nvSpPr>
            <xdr:cNvPr id="25608" name="Check Box 8" hidden="1">
              <a:extLst>
                <a:ext uri="{63B3BB69-23CF-44E3-9099-C40C66FF867C}">
                  <a14:compatExt spid="_x0000_s25608"/>
                </a:ext>
                <a:ext uri="{FF2B5EF4-FFF2-40B4-BE49-F238E27FC236}">
                  <a16:creationId xmlns:a16="http://schemas.microsoft.com/office/drawing/2014/main" id="{00000000-0008-0000-0000-00000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107224</xdr:colOff>
          <xdr:row>35</xdr:row>
          <xdr:rowOff>25763</xdr:rowOff>
        </xdr:from>
        <xdr:to>
          <xdr:col>29</xdr:col>
          <xdr:colOff>136434</xdr:colOff>
          <xdr:row>35</xdr:row>
          <xdr:rowOff>253819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GrpSpPr/>
          </xdr:nvGrpSpPr>
          <xdr:grpSpPr>
            <a:xfrm>
              <a:off x="4780824" y="9150713"/>
              <a:ext cx="2543810" cy="228056"/>
              <a:chOff x="4736198" y="7744277"/>
              <a:chExt cx="2520036" cy="233136"/>
            </a:xfrm>
          </xdr:grpSpPr>
          <xdr:sp macro="" textlink="">
            <xdr:nvSpPr>
              <xdr:cNvPr id="25609" name="Option Button 9" hidden="1">
                <a:extLst>
                  <a:ext uri="{63B3BB69-23CF-44E3-9099-C40C66FF867C}">
                    <a14:compatExt spid="_x0000_s25609"/>
                  </a:ext>
                  <a:ext uri="{FF2B5EF4-FFF2-40B4-BE49-F238E27FC236}">
                    <a16:creationId xmlns:a16="http://schemas.microsoft.com/office/drawing/2014/main" id="{00000000-0008-0000-0000-000009640000}"/>
                  </a:ext>
                </a:extLst>
              </xdr:cNvPr>
              <xdr:cNvSpPr/>
            </xdr:nvSpPr>
            <xdr:spPr bwMode="auto">
              <a:xfrm>
                <a:off x="4736198" y="7744277"/>
                <a:ext cx="832760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25610" name="Option Button 10" hidden="1">
                <a:extLst>
                  <a:ext uri="{63B3BB69-23CF-44E3-9099-C40C66FF867C}">
                    <a14:compatExt spid="_x0000_s25610"/>
                  </a:ext>
                  <a:ext uri="{FF2B5EF4-FFF2-40B4-BE49-F238E27FC236}">
                    <a16:creationId xmlns:a16="http://schemas.microsoft.com/office/drawing/2014/main" id="{00000000-0008-0000-0000-00000A64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25611" name="Option Button 11" hidden="1">
                <a:extLst>
                  <a:ext uri="{63B3BB69-23CF-44E3-9099-C40C66FF867C}">
                    <a14:compatExt spid="_x0000_s25611"/>
                  </a:ext>
                  <a:ext uri="{FF2B5EF4-FFF2-40B4-BE49-F238E27FC236}">
                    <a16:creationId xmlns:a16="http://schemas.microsoft.com/office/drawing/2014/main" id="{00000000-0008-0000-0000-00000B640000}"/>
                  </a:ext>
                </a:extLst>
              </xdr:cNvPr>
              <xdr:cNvSpPr/>
            </xdr:nvSpPr>
            <xdr:spPr bwMode="auto">
              <a:xfrm>
                <a:off x="6423474" y="7744277"/>
                <a:ext cx="832760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45</xdr:row>
      <xdr:rowOff>31750</xdr:rowOff>
    </xdr:from>
    <xdr:to>
      <xdr:col>15</xdr:col>
      <xdr:colOff>120650</xdr:colOff>
      <xdr:row>45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804160" y="8945880"/>
          <a:ext cx="7147560" cy="19812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17689</xdr:colOff>
          <xdr:row>27</xdr:row>
          <xdr:rowOff>153217</xdr:rowOff>
        </xdr:from>
        <xdr:to>
          <xdr:col>26</xdr:col>
          <xdr:colOff>104684</xdr:colOff>
          <xdr:row>29</xdr:row>
          <xdr:rowOff>148771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2862489" y="6941367"/>
              <a:ext cx="3744595" cy="579754"/>
              <a:chOff x="2730503" y="6356316"/>
              <a:chExt cx="3765545" cy="565146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100-000004000000}"/>
                  </a:ext>
                </a:extLst>
              </xdr:cNvPr>
              <xdr:cNvGrpSpPr/>
            </xdr:nvGrpSpPr>
            <xdr:grpSpPr>
              <a:xfrm>
                <a:off x="3098792" y="6480174"/>
                <a:ext cx="2921004" cy="282571"/>
                <a:chOff x="3098792" y="6480174"/>
                <a:chExt cx="2921004" cy="282571"/>
              </a:xfrm>
            </xdr:grpSpPr>
            <xdr:sp macro="" textlink="">
              <xdr:nvSpPr>
                <xdr:cNvPr id="23553" name="オンサイトPPAモデル" hidden="1">
                  <a:extLst>
                    <a:ext uri="{63B3BB69-23CF-44E3-9099-C40C66FF867C}">
                      <a14:compatExt spid="_x0000_s23553"/>
                    </a:ext>
                    <a:ext uri="{FF2B5EF4-FFF2-40B4-BE49-F238E27FC236}">
                      <a16:creationId xmlns:a16="http://schemas.microsoft.com/office/drawing/2014/main" id="{00000000-0008-0000-0100-0000015C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55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23554" name="リースモデル" hidden="1">
                  <a:extLst>
                    <a:ext uri="{63B3BB69-23CF-44E3-9099-C40C66FF867C}">
                      <a14:compatExt spid="_x0000_s23554"/>
                    </a:ext>
                    <a:ext uri="{FF2B5EF4-FFF2-40B4-BE49-F238E27FC236}">
                      <a16:creationId xmlns:a16="http://schemas.microsoft.com/office/drawing/2014/main" id="{00000000-0008-0000-0100-0000025C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23555" name="自社購入" hidden="1">
                  <a:extLst>
                    <a:ext uri="{63B3BB69-23CF-44E3-9099-C40C66FF867C}">
                      <a14:compatExt spid="_x0000_s23555"/>
                    </a:ext>
                    <a:ext uri="{FF2B5EF4-FFF2-40B4-BE49-F238E27FC236}">
                      <a16:creationId xmlns:a16="http://schemas.microsoft.com/office/drawing/2014/main" id="{00000000-0008-0000-0100-0000035C0000}"/>
                    </a:ext>
                  </a:extLst>
                </xdr:cNvPr>
                <xdr:cNvSpPr/>
              </xdr:nvSpPr>
              <xdr:spPr bwMode="auto">
                <a:xfrm>
                  <a:off x="3098792" y="6480174"/>
                  <a:ext cx="755651" cy="282571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23556" name="Group Box 4" hidden="1">
                <a:extLst>
                  <a:ext uri="{63B3BB69-23CF-44E3-9099-C40C66FF867C}">
                    <a14:compatExt spid="_x0000_s23556"/>
                  </a:ext>
                  <a:ext uri="{FF2B5EF4-FFF2-40B4-BE49-F238E27FC236}">
                    <a16:creationId xmlns:a16="http://schemas.microsoft.com/office/drawing/2014/main" id="{00000000-0008-0000-0100-0000045C0000}"/>
                  </a:ext>
                </a:extLst>
              </xdr:cNvPr>
              <xdr:cNvSpPr/>
            </xdr:nvSpPr>
            <xdr:spPr bwMode="auto">
              <a:xfrm>
                <a:off x="2730503" y="6356316"/>
                <a:ext cx="3765545" cy="56514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79375</xdr:colOff>
          <xdr:row>46</xdr:row>
          <xdr:rowOff>181700</xdr:rowOff>
        </xdr:from>
        <xdr:to>
          <xdr:col>13</xdr:col>
          <xdr:colOff>30480</xdr:colOff>
          <xdr:row>49</xdr:row>
          <xdr:rowOff>59688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pSpPr/>
          </xdr:nvGrpSpPr>
          <xdr:grpSpPr>
            <a:xfrm>
              <a:off x="1781175" y="12519750"/>
              <a:ext cx="1779905" cy="754288"/>
              <a:chOff x="1797046" y="11944149"/>
              <a:chExt cx="1530349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100-000006000000}"/>
                  </a:ext>
                </a:extLst>
              </xdr:cNvPr>
              <xdr:cNvGrpSpPr/>
            </xdr:nvGrpSpPr>
            <xdr:grpSpPr>
              <a:xfrm>
                <a:off x="2057401" y="12049125"/>
                <a:ext cx="1054095" cy="228600"/>
                <a:chOff x="1993901" y="12068175"/>
                <a:chExt cx="1054095" cy="228600"/>
              </a:xfrm>
            </xdr:grpSpPr>
            <xdr:sp macro="" textlink="">
              <xdr:nvSpPr>
                <xdr:cNvPr id="23557" name="Option Button 5" hidden="1">
                  <a:extLst>
                    <a:ext uri="{63B3BB69-23CF-44E3-9099-C40C66FF867C}">
                      <a14:compatExt spid="_x0000_s23557"/>
                    </a:ext>
                    <a:ext uri="{FF2B5EF4-FFF2-40B4-BE49-F238E27FC236}">
                      <a16:creationId xmlns:a16="http://schemas.microsoft.com/office/drawing/2014/main" id="{00000000-0008-0000-0100-0000055C0000}"/>
                    </a:ext>
                  </a:extLst>
                </xdr:cNvPr>
                <xdr:cNvSpPr/>
              </xdr:nvSpPr>
              <xdr:spPr bwMode="auto">
                <a:xfrm>
                  <a:off x="1993901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23558" name="Option Button 6" hidden="1">
                  <a:extLst>
                    <a:ext uri="{63B3BB69-23CF-44E3-9099-C40C66FF867C}">
                      <a14:compatExt spid="_x0000_s23558"/>
                    </a:ext>
                    <a:ext uri="{FF2B5EF4-FFF2-40B4-BE49-F238E27FC236}">
                      <a16:creationId xmlns:a16="http://schemas.microsoft.com/office/drawing/2014/main" id="{00000000-0008-0000-0100-0000065C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23559" name="Group Box 7" hidden="1">
                <a:extLst>
                  <a:ext uri="{63B3BB69-23CF-44E3-9099-C40C66FF867C}">
                    <a14:compatExt spid="_x0000_s23559"/>
                  </a:ext>
                  <a:ext uri="{FF2B5EF4-FFF2-40B4-BE49-F238E27FC236}">
                    <a16:creationId xmlns:a16="http://schemas.microsoft.com/office/drawing/2014/main" id="{00000000-0008-0000-0100-0000075C0000}"/>
                  </a:ext>
                </a:extLst>
              </xdr:cNvPr>
              <xdr:cNvSpPr/>
            </xdr:nvSpPr>
            <xdr:spPr bwMode="auto">
              <a:xfrm>
                <a:off x="1797046" y="11944149"/>
                <a:ext cx="1530349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48</xdr:row>
          <xdr:rowOff>25400</xdr:rowOff>
        </xdr:from>
        <xdr:to>
          <xdr:col>19</xdr:col>
          <xdr:colOff>0</xdr:colOff>
          <xdr:row>48</xdr:row>
          <xdr:rowOff>266700</xdr:rowOff>
        </xdr:to>
        <xdr:sp macro="" textlink="">
          <xdr:nvSpPr>
            <xdr:cNvPr id="23560" name="Check Box 8" hidden="1">
              <a:extLst>
                <a:ext uri="{63B3BB69-23CF-44E3-9099-C40C66FF867C}">
                  <a14:compatExt spid="_x0000_s23560"/>
                </a:ext>
                <a:ext uri="{FF2B5EF4-FFF2-40B4-BE49-F238E27FC236}">
                  <a16:creationId xmlns:a16="http://schemas.microsoft.com/office/drawing/2014/main" id="{00000000-0008-0000-0100-000008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108494</xdr:colOff>
          <xdr:row>35</xdr:row>
          <xdr:rowOff>21953</xdr:rowOff>
        </xdr:from>
        <xdr:to>
          <xdr:col>29</xdr:col>
          <xdr:colOff>138974</xdr:colOff>
          <xdr:row>35</xdr:row>
          <xdr:rowOff>256359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GrpSpPr/>
          </xdr:nvGrpSpPr>
          <xdr:grpSpPr>
            <a:xfrm>
              <a:off x="4782094" y="9146903"/>
              <a:ext cx="2545080" cy="234406"/>
              <a:chOff x="4736197" y="7744277"/>
              <a:chExt cx="2520037" cy="233136"/>
            </a:xfrm>
          </xdr:grpSpPr>
          <xdr:sp macro="" textlink="">
            <xdr:nvSpPr>
              <xdr:cNvPr id="23561" name="Option Button 9" hidden="1">
                <a:extLst>
                  <a:ext uri="{63B3BB69-23CF-44E3-9099-C40C66FF867C}">
                    <a14:compatExt spid="_x0000_s23561"/>
                  </a:ext>
                  <a:ext uri="{FF2B5EF4-FFF2-40B4-BE49-F238E27FC236}">
                    <a16:creationId xmlns:a16="http://schemas.microsoft.com/office/drawing/2014/main" id="{00000000-0008-0000-0100-0000095C0000}"/>
                  </a:ext>
                </a:extLst>
              </xdr:cNvPr>
              <xdr:cNvSpPr/>
            </xdr:nvSpPr>
            <xdr:spPr bwMode="auto">
              <a:xfrm>
                <a:off x="4736197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23562" name="Option Button 10" hidden="1">
                <a:extLst>
                  <a:ext uri="{63B3BB69-23CF-44E3-9099-C40C66FF867C}">
                    <a14:compatExt spid="_x0000_s23562"/>
                  </a:ext>
                  <a:ext uri="{FF2B5EF4-FFF2-40B4-BE49-F238E27FC236}">
                    <a16:creationId xmlns:a16="http://schemas.microsoft.com/office/drawing/2014/main" id="{00000000-0008-0000-0100-00000A5C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23563" name="Option Button 11" hidden="1">
                <a:extLst>
                  <a:ext uri="{63B3BB69-23CF-44E3-9099-C40C66FF867C}">
                    <a14:compatExt spid="_x0000_s23563"/>
                  </a:ext>
                  <a:ext uri="{FF2B5EF4-FFF2-40B4-BE49-F238E27FC236}">
                    <a16:creationId xmlns:a16="http://schemas.microsoft.com/office/drawing/2014/main" id="{00000000-0008-0000-0100-00000B5C0000}"/>
                  </a:ext>
                </a:extLst>
              </xdr:cNvPr>
              <xdr:cNvSpPr/>
            </xdr:nvSpPr>
            <xdr:spPr bwMode="auto">
              <a:xfrm>
                <a:off x="6423475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45</xdr:row>
      <xdr:rowOff>31750</xdr:rowOff>
    </xdr:from>
    <xdr:to>
      <xdr:col>15</xdr:col>
      <xdr:colOff>120650</xdr:colOff>
      <xdr:row>45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661160" y="107746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216898</xdr:colOff>
          <xdr:row>27</xdr:row>
          <xdr:rowOff>153217</xdr:rowOff>
        </xdr:from>
        <xdr:to>
          <xdr:col>26</xdr:col>
          <xdr:colOff>65314</xdr:colOff>
          <xdr:row>29</xdr:row>
          <xdr:rowOff>150404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pSpPr/>
          </xdr:nvGrpSpPr>
          <xdr:grpSpPr>
            <a:xfrm>
              <a:off x="2833098" y="6941367"/>
              <a:ext cx="3734616" cy="581387"/>
              <a:chOff x="2730505" y="6356316"/>
              <a:chExt cx="3765547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200-000004000000}"/>
                  </a:ext>
                </a:extLst>
              </xdr:cNvPr>
              <xdr:cNvGrpSpPr/>
            </xdr:nvGrpSpPr>
            <xdr:grpSpPr>
              <a:xfrm>
                <a:off x="3098792" y="6480174"/>
                <a:ext cx="2921000" cy="282573"/>
                <a:chOff x="3098792" y="6480174"/>
                <a:chExt cx="2921000" cy="282573"/>
              </a:xfrm>
            </xdr:grpSpPr>
            <xdr:sp macro="" textlink="">
              <xdr:nvSpPr>
                <xdr:cNvPr id="24577" name="オンサイトPPAモデル" hidden="1">
                  <a:extLst>
                    <a:ext uri="{63B3BB69-23CF-44E3-9099-C40C66FF867C}">
                      <a14:compatExt spid="_x0000_s24577"/>
                    </a:ext>
                    <a:ext uri="{FF2B5EF4-FFF2-40B4-BE49-F238E27FC236}">
                      <a16:creationId xmlns:a16="http://schemas.microsoft.com/office/drawing/2014/main" id="{00000000-0008-0000-0200-00000160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51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24578" name="リースモデル" hidden="1">
                  <a:extLst>
                    <a:ext uri="{63B3BB69-23CF-44E3-9099-C40C66FF867C}">
                      <a14:compatExt spid="_x0000_s24578"/>
                    </a:ext>
                    <a:ext uri="{FF2B5EF4-FFF2-40B4-BE49-F238E27FC236}">
                      <a16:creationId xmlns:a16="http://schemas.microsoft.com/office/drawing/2014/main" id="{00000000-0008-0000-0200-00000260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24579" name="自社購入" hidden="1">
                  <a:extLst>
                    <a:ext uri="{63B3BB69-23CF-44E3-9099-C40C66FF867C}">
                      <a14:compatExt spid="_x0000_s24579"/>
                    </a:ext>
                    <a:ext uri="{FF2B5EF4-FFF2-40B4-BE49-F238E27FC236}">
                      <a16:creationId xmlns:a16="http://schemas.microsoft.com/office/drawing/2014/main" id="{00000000-0008-0000-0200-000003600000}"/>
                    </a:ext>
                  </a:extLst>
                </xdr:cNvPr>
                <xdr:cNvSpPr/>
              </xdr:nvSpPr>
              <xdr:spPr bwMode="auto">
                <a:xfrm>
                  <a:off x="3098792" y="6480174"/>
                  <a:ext cx="755650" cy="282573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24580" name="Group Box 4" hidden="1">
                <a:extLst>
                  <a:ext uri="{63B3BB69-23CF-44E3-9099-C40C66FF867C}">
                    <a14:compatExt spid="_x0000_s24580"/>
                  </a:ext>
                  <a:ext uri="{FF2B5EF4-FFF2-40B4-BE49-F238E27FC236}">
                    <a16:creationId xmlns:a16="http://schemas.microsoft.com/office/drawing/2014/main" id="{00000000-0008-0000-0200-000004600000}"/>
                  </a:ext>
                </a:extLst>
              </xdr:cNvPr>
              <xdr:cNvSpPr/>
            </xdr:nvSpPr>
            <xdr:spPr bwMode="auto">
              <a:xfrm>
                <a:off x="2730505" y="6356316"/>
                <a:ext cx="3765547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146685</xdr:colOff>
          <xdr:row>46</xdr:row>
          <xdr:rowOff>181337</xdr:rowOff>
        </xdr:from>
        <xdr:to>
          <xdr:col>13</xdr:col>
          <xdr:colOff>65496</xdr:colOff>
          <xdr:row>49</xdr:row>
          <xdr:rowOff>57330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pSpPr/>
          </xdr:nvGrpSpPr>
          <xdr:grpSpPr>
            <a:xfrm>
              <a:off x="1848485" y="12519387"/>
              <a:ext cx="1747611" cy="752293"/>
              <a:chOff x="1797052" y="11944138"/>
              <a:chExt cx="1530350" cy="463550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200-000006000000}"/>
                  </a:ext>
                </a:extLst>
              </xdr:cNvPr>
              <xdr:cNvGrpSpPr/>
            </xdr:nvGrpSpPr>
            <xdr:grpSpPr>
              <a:xfrm>
                <a:off x="2057397" y="12049125"/>
                <a:ext cx="1054098" cy="228600"/>
                <a:chOff x="1993897" y="12068175"/>
                <a:chExt cx="1054098" cy="228600"/>
              </a:xfrm>
            </xdr:grpSpPr>
            <xdr:sp macro="" textlink="">
              <xdr:nvSpPr>
                <xdr:cNvPr id="24581" name="Option Button 5" hidden="1">
                  <a:extLst>
                    <a:ext uri="{63B3BB69-23CF-44E3-9099-C40C66FF867C}">
                      <a14:compatExt spid="_x0000_s24581"/>
                    </a:ext>
                    <a:ext uri="{FF2B5EF4-FFF2-40B4-BE49-F238E27FC236}">
                      <a16:creationId xmlns:a16="http://schemas.microsoft.com/office/drawing/2014/main" id="{00000000-0008-0000-0200-000005600000}"/>
                    </a:ext>
                  </a:extLst>
                </xdr:cNvPr>
                <xdr:cNvSpPr/>
              </xdr:nvSpPr>
              <xdr:spPr bwMode="auto">
                <a:xfrm>
                  <a:off x="1993897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24582" name="Option Button 6" hidden="1">
                  <a:extLst>
                    <a:ext uri="{63B3BB69-23CF-44E3-9099-C40C66FF867C}">
                      <a14:compatExt spid="_x0000_s24582"/>
                    </a:ext>
                    <a:ext uri="{FF2B5EF4-FFF2-40B4-BE49-F238E27FC236}">
                      <a16:creationId xmlns:a16="http://schemas.microsoft.com/office/drawing/2014/main" id="{00000000-0008-0000-0200-00000660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7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24583" name="Group Box 7" hidden="1">
                <a:extLst>
                  <a:ext uri="{63B3BB69-23CF-44E3-9099-C40C66FF867C}">
                    <a14:compatExt spid="_x0000_s24583"/>
                  </a:ext>
                  <a:ext uri="{FF2B5EF4-FFF2-40B4-BE49-F238E27FC236}">
                    <a16:creationId xmlns:a16="http://schemas.microsoft.com/office/drawing/2014/main" id="{00000000-0008-0000-0200-000007600000}"/>
                  </a:ext>
                </a:extLst>
              </xdr:cNvPr>
              <xdr:cNvSpPr/>
            </xdr:nvSpPr>
            <xdr:spPr bwMode="auto">
              <a:xfrm>
                <a:off x="1797052" y="11944138"/>
                <a:ext cx="1530350" cy="463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48</xdr:row>
          <xdr:rowOff>25400</xdr:rowOff>
        </xdr:from>
        <xdr:to>
          <xdr:col>19</xdr:col>
          <xdr:colOff>0</xdr:colOff>
          <xdr:row>48</xdr:row>
          <xdr:rowOff>266700</xdr:rowOff>
        </xdr:to>
        <xdr:sp macro="" textlink="">
          <xdr:nvSpPr>
            <xdr:cNvPr id="24584" name="Check Box 8" hidden="1">
              <a:extLst>
                <a:ext uri="{63B3BB69-23CF-44E3-9099-C40C66FF867C}">
                  <a14:compatExt spid="_x0000_s24584"/>
                </a:ext>
                <a:ext uri="{FF2B5EF4-FFF2-40B4-BE49-F238E27FC236}">
                  <a16:creationId xmlns:a16="http://schemas.microsoft.com/office/drawing/2014/main" id="{00000000-0008-0000-0200-00000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107224</xdr:colOff>
          <xdr:row>35</xdr:row>
          <xdr:rowOff>25763</xdr:rowOff>
        </xdr:from>
        <xdr:to>
          <xdr:col>29</xdr:col>
          <xdr:colOff>136434</xdr:colOff>
          <xdr:row>35</xdr:row>
          <xdr:rowOff>253819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GrpSpPr/>
          </xdr:nvGrpSpPr>
          <xdr:grpSpPr>
            <a:xfrm>
              <a:off x="4780824" y="9150713"/>
              <a:ext cx="2543810" cy="228056"/>
              <a:chOff x="4736195" y="7744277"/>
              <a:chExt cx="2520040" cy="233136"/>
            </a:xfrm>
          </xdr:grpSpPr>
          <xdr:sp macro="" textlink="">
            <xdr:nvSpPr>
              <xdr:cNvPr id="24585" name="Option Button 9" hidden="1">
                <a:extLst>
                  <a:ext uri="{63B3BB69-23CF-44E3-9099-C40C66FF867C}">
                    <a14:compatExt spid="_x0000_s24585"/>
                  </a:ext>
                  <a:ext uri="{FF2B5EF4-FFF2-40B4-BE49-F238E27FC236}">
                    <a16:creationId xmlns:a16="http://schemas.microsoft.com/office/drawing/2014/main" id="{00000000-0008-0000-0200-000009600000}"/>
                  </a:ext>
                </a:extLst>
              </xdr:cNvPr>
              <xdr:cNvSpPr/>
            </xdr:nvSpPr>
            <xdr:spPr bwMode="auto">
              <a:xfrm>
                <a:off x="4736195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24586" name="Option Button 10" hidden="1">
                <a:extLst>
                  <a:ext uri="{63B3BB69-23CF-44E3-9099-C40C66FF867C}">
                    <a14:compatExt spid="_x0000_s24586"/>
                  </a:ext>
                  <a:ext uri="{FF2B5EF4-FFF2-40B4-BE49-F238E27FC236}">
                    <a16:creationId xmlns:a16="http://schemas.microsoft.com/office/drawing/2014/main" id="{00000000-0008-0000-0200-00000A60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24587" name="Option Button 11" hidden="1">
                <a:extLst>
                  <a:ext uri="{63B3BB69-23CF-44E3-9099-C40C66FF867C}">
                    <a14:compatExt spid="_x0000_s24587"/>
                  </a:ext>
                  <a:ext uri="{FF2B5EF4-FFF2-40B4-BE49-F238E27FC236}">
                    <a16:creationId xmlns:a16="http://schemas.microsoft.com/office/drawing/2014/main" id="{00000000-0008-0000-0200-00000B600000}"/>
                  </a:ext>
                </a:extLst>
              </xdr:cNvPr>
              <xdr:cNvSpPr/>
            </xdr:nvSpPr>
            <xdr:spPr bwMode="auto">
              <a:xfrm>
                <a:off x="6423476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2115A-8A1B-4CB8-9656-C75060D7A775}">
  <sheetPr>
    <pageSetUpPr fitToPage="1"/>
  </sheetPr>
  <dimension ref="A1:AI57"/>
  <sheetViews>
    <sheetView showGridLines="0" showZeros="0" tabSelected="1" topLeftCell="A38" zoomScaleNormal="100" zoomScaleSheetLayoutView="70" workbookViewId="0">
      <selection sqref="A1:AD49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8" t="s">
        <v>69</v>
      </c>
    </row>
    <row r="2" spans="1:30" ht="18" customHeight="1" x14ac:dyDescent="0.55000000000000004">
      <c r="A2" s="40" t="s">
        <v>45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</row>
    <row r="3" spans="1:30" ht="18" customHeight="1" x14ac:dyDescent="0.55000000000000004">
      <c r="U3" s="41"/>
      <c r="V3" s="41"/>
      <c r="W3" s="41"/>
      <c r="X3" s="9" t="s">
        <v>17</v>
      </c>
      <c r="Y3" s="9"/>
      <c r="Z3" s="9" t="s">
        <v>18</v>
      </c>
      <c r="AA3" s="9"/>
      <c r="AB3" s="9" t="s">
        <v>19</v>
      </c>
    </row>
    <row r="4" spans="1:30" ht="18" customHeight="1" x14ac:dyDescent="0.55000000000000004">
      <c r="B4" s="30" t="s">
        <v>46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</row>
    <row r="5" spans="1:30" ht="18" customHeight="1" x14ac:dyDescent="0.55000000000000004"/>
    <row r="6" spans="1:30" ht="14.5" customHeight="1" x14ac:dyDescent="0.55000000000000004">
      <c r="B6" s="5"/>
      <c r="C6" s="42"/>
      <c r="D6" s="42"/>
      <c r="E6" s="6" t="s">
        <v>17</v>
      </c>
      <c r="F6" s="23"/>
      <c r="G6" s="6" t="s">
        <v>18</v>
      </c>
      <c r="H6" s="23"/>
      <c r="I6" s="6" t="s">
        <v>19</v>
      </c>
      <c r="J6" s="43" t="s">
        <v>47</v>
      </c>
      <c r="K6" s="43"/>
      <c r="L6" s="43"/>
      <c r="M6" s="43"/>
      <c r="N6" s="43"/>
      <c r="O6" s="43"/>
      <c r="P6" s="43"/>
      <c r="Q6" s="44"/>
      <c r="R6" s="44"/>
      <c r="S6" s="44"/>
      <c r="T6" s="45" t="s">
        <v>48</v>
      </c>
      <c r="U6" s="45"/>
      <c r="V6" s="45"/>
      <c r="W6" s="45"/>
      <c r="X6" s="45"/>
      <c r="Y6" s="45"/>
      <c r="Z6" s="45"/>
      <c r="AA6" s="45"/>
      <c r="AB6" s="45"/>
      <c r="AC6" s="45"/>
      <c r="AD6" s="45"/>
    </row>
    <row r="7" spans="1:30" ht="15.5" customHeight="1" x14ac:dyDescent="0.55000000000000004">
      <c r="B7" s="29" t="s">
        <v>49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30" ht="15.5" customHeight="1" x14ac:dyDescent="0.55000000000000004"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</row>
    <row r="9" spans="1:30" ht="18" customHeight="1" x14ac:dyDescent="0.55000000000000004">
      <c r="A9" s="30" t="s">
        <v>0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spans="1:30" ht="18" customHeight="1" x14ac:dyDescent="0.55000000000000004">
      <c r="A10" s="30" t="s">
        <v>1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spans="1:30" ht="6" customHeight="1" x14ac:dyDescent="0.55000000000000004"/>
    <row r="12" spans="1:30" ht="23.15" customHeight="1" x14ac:dyDescent="0.55000000000000004">
      <c r="A12" s="31" t="s">
        <v>66</v>
      </c>
      <c r="B12" s="31"/>
      <c r="C12" s="31"/>
      <c r="D12" s="31"/>
      <c r="E12" s="31"/>
      <c r="F12" s="31"/>
      <c r="G12" s="32" t="s">
        <v>12</v>
      </c>
      <c r="H12" s="33"/>
      <c r="I12" s="33"/>
      <c r="J12" s="33"/>
      <c r="K12" s="34"/>
      <c r="L12" s="35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7"/>
    </row>
    <row r="13" spans="1:30" ht="23.15" customHeight="1" x14ac:dyDescent="0.55000000000000004">
      <c r="A13" s="31"/>
      <c r="B13" s="31"/>
      <c r="C13" s="31"/>
      <c r="D13" s="31"/>
      <c r="E13" s="31"/>
      <c r="F13" s="31"/>
      <c r="G13" s="38" t="s">
        <v>13</v>
      </c>
      <c r="H13" s="38"/>
      <c r="I13" s="38"/>
      <c r="J13" s="38"/>
      <c r="K13" s="38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</row>
    <row r="14" spans="1:30" ht="23.15" customHeight="1" x14ac:dyDescent="0.55000000000000004">
      <c r="A14" s="61" t="s">
        <v>2</v>
      </c>
      <c r="B14" s="61"/>
      <c r="C14" s="61"/>
      <c r="D14" s="61"/>
      <c r="E14" s="61"/>
      <c r="F14" s="61"/>
      <c r="G14" s="38" t="s">
        <v>3</v>
      </c>
      <c r="H14" s="38"/>
      <c r="I14" s="38"/>
      <c r="J14" s="38"/>
      <c r="K14" s="38"/>
      <c r="L14" s="62"/>
      <c r="M14" s="63"/>
      <c r="N14" s="63"/>
      <c r="O14" s="63"/>
      <c r="P14" s="63"/>
      <c r="Q14" s="63"/>
      <c r="R14" s="63"/>
      <c r="S14" s="49" t="s">
        <v>4</v>
      </c>
      <c r="T14" s="50"/>
      <c r="U14" s="51" t="s">
        <v>5</v>
      </c>
      <c r="V14" s="51"/>
      <c r="W14" s="51"/>
      <c r="X14" s="51"/>
      <c r="Y14" s="51"/>
      <c r="Z14" s="62"/>
      <c r="AA14" s="63"/>
      <c r="AB14" s="63"/>
      <c r="AC14" s="49" t="s">
        <v>6</v>
      </c>
      <c r="AD14" s="50"/>
    </row>
    <row r="15" spans="1:30" ht="23.15" customHeight="1" x14ac:dyDescent="0.55000000000000004">
      <c r="A15" s="51" t="s">
        <v>7</v>
      </c>
      <c r="B15" s="51"/>
      <c r="C15" s="51"/>
      <c r="D15" s="51"/>
      <c r="E15" s="51"/>
      <c r="F15" s="51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</row>
    <row r="16" spans="1:30" ht="23.15" customHeight="1" x14ac:dyDescent="0.55000000000000004">
      <c r="A16" s="51" t="s">
        <v>8</v>
      </c>
      <c r="B16" s="51"/>
      <c r="C16" s="51"/>
      <c r="D16" s="51"/>
      <c r="E16" s="51"/>
      <c r="F16" s="51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</row>
    <row r="17" spans="1:32" ht="23.15" customHeight="1" x14ac:dyDescent="0.55000000000000004">
      <c r="A17" s="51" t="s">
        <v>9</v>
      </c>
      <c r="B17" s="51"/>
      <c r="C17" s="51"/>
      <c r="D17" s="51"/>
      <c r="E17" s="51"/>
      <c r="F17" s="51"/>
      <c r="G17" s="52" t="s">
        <v>50</v>
      </c>
      <c r="H17" s="53"/>
      <c r="I17" s="53"/>
      <c r="J17" s="54"/>
      <c r="K17" s="55"/>
      <c r="L17" s="56"/>
      <c r="M17" s="56"/>
      <c r="N17" s="56"/>
      <c r="O17" s="56"/>
      <c r="P17" s="56"/>
      <c r="Q17" s="56"/>
      <c r="R17" s="57"/>
      <c r="S17" s="52" t="s">
        <v>51</v>
      </c>
      <c r="T17" s="53"/>
      <c r="U17" s="53"/>
      <c r="V17" s="54"/>
      <c r="W17" s="58"/>
      <c r="X17" s="59"/>
      <c r="Y17" s="59"/>
      <c r="Z17" s="59"/>
      <c r="AA17" s="59"/>
      <c r="AB17" s="59"/>
      <c r="AC17" s="59"/>
      <c r="AD17" s="60"/>
    </row>
    <row r="18" spans="1:32" ht="15.65" customHeight="1" x14ac:dyDescent="0.55000000000000004">
      <c r="A18" s="4"/>
      <c r="B18" s="4"/>
      <c r="C18" s="4"/>
      <c r="D18" s="4"/>
      <c r="E18" s="4"/>
      <c r="F18" s="4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2" ht="25" customHeight="1" x14ac:dyDescent="0.55000000000000004">
      <c r="A19" s="46" t="s">
        <v>10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8"/>
    </row>
    <row r="20" spans="1:32" ht="23.15" customHeight="1" x14ac:dyDescent="0.55000000000000004">
      <c r="A20" s="31" t="s">
        <v>11</v>
      </c>
      <c r="B20" s="31"/>
      <c r="C20" s="31"/>
      <c r="D20" s="31"/>
      <c r="E20" s="31"/>
      <c r="F20" s="31"/>
      <c r="G20" s="32" t="s">
        <v>12</v>
      </c>
      <c r="H20" s="33"/>
      <c r="I20" s="33"/>
      <c r="J20" s="33"/>
      <c r="K20" s="34"/>
      <c r="L20" s="35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7"/>
    </row>
    <row r="21" spans="1:32" ht="23.15" customHeight="1" x14ac:dyDescent="0.55000000000000004">
      <c r="A21" s="31"/>
      <c r="B21" s="31"/>
      <c r="C21" s="31"/>
      <c r="D21" s="31"/>
      <c r="E21" s="31"/>
      <c r="F21" s="31"/>
      <c r="G21" s="38" t="s">
        <v>13</v>
      </c>
      <c r="H21" s="38"/>
      <c r="I21" s="38"/>
      <c r="J21" s="38"/>
      <c r="K21" s="38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</row>
    <row r="22" spans="1:32" ht="23.15" customHeight="1" x14ac:dyDescent="0.55000000000000004">
      <c r="A22" s="61" t="s">
        <v>2</v>
      </c>
      <c r="B22" s="61"/>
      <c r="C22" s="61"/>
      <c r="D22" s="61"/>
      <c r="E22" s="61"/>
      <c r="F22" s="61"/>
      <c r="G22" s="38" t="s">
        <v>3</v>
      </c>
      <c r="H22" s="38"/>
      <c r="I22" s="38"/>
      <c r="J22" s="38"/>
      <c r="K22" s="38"/>
      <c r="L22" s="35"/>
      <c r="M22" s="36"/>
      <c r="N22" s="36"/>
      <c r="O22" s="36"/>
      <c r="P22" s="36"/>
      <c r="Q22" s="36"/>
      <c r="R22" s="36"/>
      <c r="S22" s="49" t="s">
        <v>4</v>
      </c>
      <c r="T22" s="50"/>
      <c r="U22" s="51" t="s">
        <v>5</v>
      </c>
      <c r="V22" s="51"/>
      <c r="W22" s="51"/>
      <c r="X22" s="51"/>
      <c r="Y22" s="51"/>
      <c r="Z22" s="35"/>
      <c r="AA22" s="36"/>
      <c r="AB22" s="36"/>
      <c r="AC22" s="49" t="s">
        <v>6</v>
      </c>
      <c r="AD22" s="50"/>
    </row>
    <row r="23" spans="1:32" ht="23.15" customHeight="1" x14ac:dyDescent="0.55000000000000004">
      <c r="A23" s="51" t="s">
        <v>7</v>
      </c>
      <c r="B23" s="51"/>
      <c r="C23" s="51"/>
      <c r="D23" s="51"/>
      <c r="E23" s="51"/>
      <c r="F23" s="51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</row>
    <row r="24" spans="1:32" ht="23.15" customHeight="1" x14ac:dyDescent="0.55000000000000004">
      <c r="A24" s="51" t="s">
        <v>8</v>
      </c>
      <c r="B24" s="51"/>
      <c r="C24" s="51"/>
      <c r="D24" s="51"/>
      <c r="E24" s="51"/>
      <c r="F24" s="51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</row>
    <row r="25" spans="1:32" ht="23.15" customHeight="1" x14ac:dyDescent="0.55000000000000004">
      <c r="A25" s="51" t="s">
        <v>9</v>
      </c>
      <c r="B25" s="51"/>
      <c r="C25" s="51"/>
      <c r="D25" s="51"/>
      <c r="E25" s="51"/>
      <c r="F25" s="51"/>
      <c r="G25" s="52" t="s">
        <v>50</v>
      </c>
      <c r="H25" s="53"/>
      <c r="I25" s="53"/>
      <c r="J25" s="54"/>
      <c r="K25" s="55"/>
      <c r="L25" s="56"/>
      <c r="M25" s="56"/>
      <c r="N25" s="56"/>
      <c r="O25" s="56"/>
      <c r="P25" s="56"/>
      <c r="Q25" s="56"/>
      <c r="R25" s="57"/>
      <c r="S25" s="52" t="s">
        <v>51</v>
      </c>
      <c r="T25" s="53"/>
      <c r="U25" s="53"/>
      <c r="V25" s="54"/>
      <c r="W25" s="58"/>
      <c r="X25" s="59"/>
      <c r="Y25" s="59"/>
      <c r="Z25" s="59"/>
      <c r="AA25" s="59"/>
      <c r="AB25" s="59"/>
      <c r="AC25" s="59"/>
      <c r="AD25" s="60"/>
    </row>
    <row r="26" spans="1:32" ht="15.5" customHeight="1" x14ac:dyDescent="0.55000000000000004"/>
    <row r="27" spans="1:32" ht="25" customHeight="1" x14ac:dyDescent="0.55000000000000004">
      <c r="A27" s="64" t="s">
        <v>14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2" ht="23.15" customHeight="1" x14ac:dyDescent="0.55000000000000004">
      <c r="A28" s="65" t="s">
        <v>15</v>
      </c>
      <c r="B28" s="66"/>
      <c r="C28" s="66"/>
      <c r="D28" s="66"/>
      <c r="E28" s="66"/>
      <c r="F28" s="67"/>
      <c r="G28" s="68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70"/>
    </row>
    <row r="29" spans="1:32" ht="23.15" customHeight="1" x14ac:dyDescent="0.55000000000000004">
      <c r="A29" s="65" t="s">
        <v>16</v>
      </c>
      <c r="B29" s="66"/>
      <c r="C29" s="66"/>
      <c r="D29" s="66"/>
      <c r="E29" s="66"/>
      <c r="F29" s="67"/>
      <c r="G29" s="71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3"/>
      <c r="AF29" s="9">
        <v>3</v>
      </c>
    </row>
    <row r="30" spans="1:32" ht="23.15" customHeight="1" x14ac:dyDescent="0.55000000000000004">
      <c r="A30" s="38" t="s">
        <v>60</v>
      </c>
      <c r="B30" s="38"/>
      <c r="C30" s="38"/>
      <c r="D30" s="38"/>
      <c r="E30" s="38"/>
      <c r="F30" s="38"/>
      <c r="G30" s="32" t="s">
        <v>58</v>
      </c>
      <c r="H30" s="33"/>
      <c r="I30" s="33"/>
      <c r="J30" s="33"/>
      <c r="K30" s="74"/>
      <c r="L30" s="75"/>
      <c r="M30" s="75"/>
      <c r="N30" s="7" t="s">
        <v>17</v>
      </c>
      <c r="O30" s="25"/>
      <c r="P30" s="7" t="s">
        <v>18</v>
      </c>
      <c r="Q30" s="25"/>
      <c r="R30" s="8" t="s">
        <v>19</v>
      </c>
      <c r="S30" s="32" t="s">
        <v>59</v>
      </c>
      <c r="T30" s="33"/>
      <c r="U30" s="33"/>
      <c r="V30" s="34"/>
      <c r="W30" s="76"/>
      <c r="X30" s="76"/>
      <c r="Y30" s="76"/>
      <c r="Z30" s="7" t="s">
        <v>17</v>
      </c>
      <c r="AA30" s="25"/>
      <c r="AB30" s="7" t="s">
        <v>18</v>
      </c>
      <c r="AC30" s="25"/>
      <c r="AD30" s="8" t="s">
        <v>19</v>
      </c>
    </row>
    <row r="31" spans="1:32" ht="23.15" customHeight="1" x14ac:dyDescent="0.55000000000000004">
      <c r="A31" s="77" t="s">
        <v>20</v>
      </c>
      <c r="B31" s="86"/>
      <c r="C31" s="92" t="s">
        <v>21</v>
      </c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4"/>
      <c r="O31" s="95" t="s">
        <v>22</v>
      </c>
      <c r="P31" s="96"/>
      <c r="Q31" s="96"/>
      <c r="R31" s="97"/>
      <c r="S31" s="98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24" t="s">
        <v>23</v>
      </c>
    </row>
    <row r="32" spans="1:32" ht="23.15" customHeight="1" x14ac:dyDescent="0.55000000000000004">
      <c r="A32" s="79"/>
      <c r="B32" s="91"/>
      <c r="C32" s="81" t="s">
        <v>24</v>
      </c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7"/>
      <c r="O32" s="95" t="s">
        <v>22</v>
      </c>
      <c r="P32" s="96"/>
      <c r="Q32" s="96"/>
      <c r="R32" s="97"/>
      <c r="S32" s="98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24" t="s">
        <v>23</v>
      </c>
    </row>
    <row r="33" spans="1:35" ht="23.15" customHeight="1" x14ac:dyDescent="0.55000000000000004">
      <c r="A33" s="79"/>
      <c r="B33" s="91"/>
      <c r="C33" s="92" t="s">
        <v>25</v>
      </c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4"/>
      <c r="S33" s="51" t="s">
        <v>26</v>
      </c>
      <c r="T33" s="92"/>
      <c r="U33" s="100">
        <f>INT(MIN(S31:AC32))</f>
        <v>0</v>
      </c>
      <c r="V33" s="101"/>
      <c r="W33" s="101"/>
      <c r="X33" s="101"/>
      <c r="Y33" s="101"/>
      <c r="Z33" s="101"/>
      <c r="AA33" s="101"/>
      <c r="AB33" s="101"/>
      <c r="AC33" s="102"/>
      <c r="AD33" s="27" t="s">
        <v>23</v>
      </c>
    </row>
    <row r="34" spans="1:35" ht="23.15" customHeight="1" x14ac:dyDescent="0.55000000000000004">
      <c r="A34" s="79"/>
      <c r="B34" s="91"/>
      <c r="C34" s="77" t="s">
        <v>71</v>
      </c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86"/>
      <c r="S34" s="51" t="s">
        <v>28</v>
      </c>
      <c r="T34" s="92"/>
      <c r="U34" s="109">
        <f>IF(4000001&lt;ROUNDDOWN(U33*40000,-3),4000000,ROUNDDOWN(U33*40000,-3))</f>
        <v>0</v>
      </c>
      <c r="V34" s="110"/>
      <c r="W34" s="110"/>
      <c r="X34" s="110"/>
      <c r="Y34" s="110"/>
      <c r="Z34" s="110"/>
      <c r="AA34" s="110"/>
      <c r="AB34" s="110"/>
      <c r="AC34" s="111"/>
      <c r="AD34" s="26" t="s">
        <v>4</v>
      </c>
    </row>
    <row r="35" spans="1:35" ht="23.15" customHeight="1" x14ac:dyDescent="0.55000000000000004">
      <c r="A35" s="81"/>
      <c r="B35" s="87"/>
      <c r="C35" s="81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7"/>
      <c r="S35" s="51"/>
      <c r="T35" s="92"/>
      <c r="U35" s="112" t="s">
        <v>72</v>
      </c>
      <c r="V35" s="113"/>
      <c r="W35" s="113"/>
      <c r="X35" s="113"/>
      <c r="Y35" s="113"/>
      <c r="Z35" s="113"/>
      <c r="AA35" s="113"/>
      <c r="AB35" s="113"/>
      <c r="AC35" s="113"/>
      <c r="AD35" s="113"/>
    </row>
    <row r="36" spans="1:35" ht="23.15" customHeight="1" x14ac:dyDescent="0.55000000000000004">
      <c r="A36" s="77" t="s">
        <v>30</v>
      </c>
      <c r="B36" s="78"/>
      <c r="C36" s="51" t="s">
        <v>52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83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5"/>
      <c r="AF36" s="9">
        <v>1</v>
      </c>
    </row>
    <row r="37" spans="1:35" ht="23.15" customHeight="1" x14ac:dyDescent="0.55000000000000004">
      <c r="A37" s="79"/>
      <c r="B37" s="80"/>
      <c r="C37" s="77" t="str">
        <f>CHOOSE(AF36,"SII登録製品","SII登録製品","その他")</f>
        <v>SII登録製品</v>
      </c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6"/>
      <c r="S37" s="88" t="str">
        <f>CHOOSE(AF36,"メーカー名","メーカー名","")</f>
        <v>メーカー名</v>
      </c>
      <c r="T37" s="89"/>
      <c r="U37" s="89"/>
      <c r="V37" s="90"/>
      <c r="W37" s="88" t="str">
        <f>CHOOSE(AF36,"登録型番","登録型番","")</f>
        <v>登録型番</v>
      </c>
      <c r="X37" s="89"/>
      <c r="Y37" s="89"/>
      <c r="Z37" s="90"/>
      <c r="AA37" s="89" t="str">
        <f>CHOOSE(AF36,"登録容量","登録容量","蓄電容量")</f>
        <v>登録容量</v>
      </c>
      <c r="AB37" s="89"/>
      <c r="AC37" s="89"/>
      <c r="AD37" s="90"/>
    </row>
    <row r="38" spans="1:35" ht="23.15" customHeight="1" x14ac:dyDescent="0.55000000000000004">
      <c r="A38" s="79"/>
      <c r="B38" s="80"/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7"/>
      <c r="S38" s="103"/>
      <c r="T38" s="104"/>
      <c r="U38" s="104"/>
      <c r="V38" s="10"/>
      <c r="W38" s="105"/>
      <c r="X38" s="106"/>
      <c r="Y38" s="106"/>
      <c r="Z38" s="11"/>
      <c r="AA38" s="106"/>
      <c r="AB38" s="106"/>
      <c r="AC38" s="106"/>
      <c r="AD38" s="12" t="s">
        <v>31</v>
      </c>
    </row>
    <row r="39" spans="1:35" ht="23.15" customHeight="1" x14ac:dyDescent="0.55000000000000004">
      <c r="A39" s="79"/>
      <c r="B39" s="80"/>
      <c r="C39" s="92" t="str">
        <f>CHOOSE(AF36,"設置セット数","設置セット数","設　置　台　数")</f>
        <v>設置セット数</v>
      </c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4"/>
      <c r="S39" s="107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2" t="str">
        <f>CHOOSE(AF36,"","セット","台")</f>
        <v/>
      </c>
    </row>
    <row r="40" spans="1:35" ht="23.15" customHeight="1" x14ac:dyDescent="0.55000000000000004">
      <c r="A40" s="79"/>
      <c r="B40" s="80"/>
      <c r="C40" s="51" t="s">
        <v>53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 t="s">
        <v>32</v>
      </c>
      <c r="T40" s="92"/>
      <c r="U40" s="100">
        <f>ROUNDDOWN(AA38*S39,1)</f>
        <v>0</v>
      </c>
      <c r="V40" s="101"/>
      <c r="W40" s="101"/>
      <c r="X40" s="101"/>
      <c r="Y40" s="101"/>
      <c r="Z40" s="101"/>
      <c r="AA40" s="101"/>
      <c r="AB40" s="101"/>
      <c r="AC40" s="102"/>
      <c r="AD40" s="27" t="s">
        <v>31</v>
      </c>
    </row>
    <row r="41" spans="1:35" ht="23.15" customHeight="1" x14ac:dyDescent="0.55000000000000004">
      <c r="A41" s="79"/>
      <c r="B41" s="80"/>
      <c r="C41" s="61" t="s">
        <v>33</v>
      </c>
      <c r="D41" s="61"/>
      <c r="E41" s="61"/>
      <c r="F41" s="61"/>
      <c r="G41" s="61"/>
      <c r="H41" s="61"/>
      <c r="I41" s="61"/>
      <c r="J41" s="61"/>
      <c r="K41" s="61"/>
      <c r="L41" s="61"/>
      <c r="M41" s="32" t="s">
        <v>34</v>
      </c>
      <c r="N41" s="33"/>
      <c r="O41" s="33"/>
      <c r="P41" s="33"/>
      <c r="Q41" s="33"/>
      <c r="R41" s="34"/>
      <c r="S41" s="114" t="s">
        <v>35</v>
      </c>
      <c r="T41" s="115"/>
      <c r="U41" s="116"/>
      <c r="V41" s="117"/>
      <c r="W41" s="117"/>
      <c r="X41" s="117"/>
      <c r="Y41" s="117"/>
      <c r="Z41" s="117"/>
      <c r="AA41" s="117"/>
      <c r="AB41" s="117"/>
      <c r="AC41" s="107"/>
      <c r="AD41" s="24" t="s">
        <v>4</v>
      </c>
    </row>
    <row r="42" spans="1:35" ht="23.15" customHeight="1" x14ac:dyDescent="0.55000000000000004">
      <c r="A42" s="79"/>
      <c r="B42" s="80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32" t="s">
        <v>36</v>
      </c>
      <c r="N42" s="33"/>
      <c r="O42" s="33"/>
      <c r="P42" s="33"/>
      <c r="Q42" s="33"/>
      <c r="R42" s="34"/>
      <c r="S42" s="114" t="s">
        <v>37</v>
      </c>
      <c r="T42" s="115"/>
      <c r="U42" s="118"/>
      <c r="V42" s="119"/>
      <c r="W42" s="119"/>
      <c r="X42" s="119"/>
      <c r="Y42" s="119"/>
      <c r="Z42" s="119"/>
      <c r="AA42" s="119"/>
      <c r="AB42" s="119"/>
      <c r="AC42" s="120"/>
      <c r="AD42" s="24" t="s">
        <v>4</v>
      </c>
    </row>
    <row r="43" spans="1:35" ht="23.15" customHeight="1" x14ac:dyDescent="0.55000000000000004">
      <c r="A43" s="79"/>
      <c r="B43" s="80"/>
      <c r="C43" s="51" t="s">
        <v>38</v>
      </c>
      <c r="D43" s="51"/>
      <c r="E43" s="51"/>
      <c r="F43" s="51"/>
      <c r="G43" s="51"/>
      <c r="H43" s="51"/>
      <c r="I43" s="51"/>
      <c r="J43" s="51"/>
      <c r="K43" s="51"/>
      <c r="L43" s="51"/>
      <c r="M43" s="51" t="s">
        <v>39</v>
      </c>
      <c r="N43" s="51"/>
      <c r="O43" s="51"/>
      <c r="P43" s="51"/>
      <c r="Q43" s="51"/>
      <c r="R43" s="51"/>
      <c r="S43" s="51" t="s">
        <v>40</v>
      </c>
      <c r="T43" s="92"/>
      <c r="U43" s="121" t="e">
        <f>ROUNDDOWN((U41+U42)/U40,0)</f>
        <v>#DIV/0!</v>
      </c>
      <c r="V43" s="121"/>
      <c r="W43" s="121"/>
      <c r="X43" s="121"/>
      <c r="Y43" s="121"/>
      <c r="Z43" s="121"/>
      <c r="AA43" s="121"/>
      <c r="AB43" s="121"/>
      <c r="AC43" s="121"/>
      <c r="AD43" s="86" t="s">
        <v>4</v>
      </c>
      <c r="AI43" s="13"/>
    </row>
    <row r="44" spans="1:35" ht="23.15" customHeight="1" x14ac:dyDescent="0.55000000000000004">
      <c r="A44" s="79"/>
      <c r="B44" s="80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92"/>
      <c r="U44" s="122"/>
      <c r="V44" s="122"/>
      <c r="W44" s="122"/>
      <c r="X44" s="122"/>
      <c r="Y44" s="122"/>
      <c r="Z44" s="122"/>
      <c r="AA44" s="122"/>
      <c r="AB44" s="122"/>
      <c r="AC44" s="122"/>
      <c r="AD44" s="87"/>
      <c r="AI44" s="13"/>
    </row>
    <row r="45" spans="1:35" ht="23.15" customHeight="1" x14ac:dyDescent="0.55000000000000004">
      <c r="A45" s="79"/>
      <c r="B45" s="80"/>
      <c r="C45" s="123" t="s">
        <v>61</v>
      </c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51" t="s">
        <v>41</v>
      </c>
      <c r="T45" s="92"/>
      <c r="U45" s="124" t="e" cm="1">
        <f t="array" ref="U45">_xlfn.IFS(C37="SII登録製品",(IF(155001&gt;U43,(IF(U40&lt;100,ROUNDDOWN((U41+U42)*1/3,-3),ROUNDDOWN(U43*1/3*100,-3))),IF(U40&lt;100,ROUNDDOWN(155000*U40*1/3,-3),ROUNDDOWN(155000*1/3*100,-3)))),C37="その他",(IF(190001&gt;U43,(IF(U40&lt;100,ROUNDDOWN((U41+U42)*1/3,-3),ROUNDDOWN(U43*1/3*100,-3))),IF(U40&lt;100,ROUNDDOWN(190000*U40*1/3,-3),ROUNDDOWN(190000*1/3*100,-3)))))</f>
        <v>#DIV/0!</v>
      </c>
      <c r="V45" s="125"/>
      <c r="W45" s="125"/>
      <c r="X45" s="125"/>
      <c r="Y45" s="125"/>
      <c r="Z45" s="125"/>
      <c r="AA45" s="125"/>
      <c r="AB45" s="125"/>
      <c r="AC45" s="126"/>
      <c r="AD45" s="94" t="s">
        <v>4</v>
      </c>
      <c r="AI45" s="13"/>
    </row>
    <row r="46" spans="1:35" ht="23.15" customHeight="1" x14ac:dyDescent="0.55000000000000004">
      <c r="A46" s="81"/>
      <c r="B46" s="82"/>
      <c r="C46" s="127" t="s">
        <v>42</v>
      </c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51"/>
      <c r="T46" s="92"/>
      <c r="U46" s="124"/>
      <c r="V46" s="125"/>
      <c r="W46" s="125"/>
      <c r="X46" s="125"/>
      <c r="Y46" s="125"/>
      <c r="Z46" s="125"/>
      <c r="AA46" s="125"/>
      <c r="AB46" s="125"/>
      <c r="AC46" s="126"/>
      <c r="AD46" s="94"/>
    </row>
    <row r="47" spans="1:35" ht="23.15" customHeight="1" x14ac:dyDescent="0.55000000000000004">
      <c r="A47" s="51" t="s">
        <v>43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132">
        <f>IF(S39="",U34,U34+U45)</f>
        <v>0</v>
      </c>
      <c r="T47" s="133"/>
      <c r="U47" s="133"/>
      <c r="V47" s="133"/>
      <c r="W47" s="133"/>
      <c r="X47" s="133"/>
      <c r="Y47" s="133"/>
      <c r="Z47" s="133"/>
      <c r="AA47" s="133"/>
      <c r="AB47" s="133"/>
      <c r="AC47" s="134"/>
      <c r="AD47" s="27" t="s">
        <v>4</v>
      </c>
    </row>
    <row r="48" spans="1:35" ht="23.15" customHeight="1" x14ac:dyDescent="0.55000000000000004">
      <c r="A48" s="51" t="s">
        <v>44</v>
      </c>
      <c r="B48" s="51"/>
      <c r="C48" s="51"/>
      <c r="D48" s="51"/>
      <c r="E48" s="51"/>
      <c r="F48" s="51"/>
      <c r="G48" s="135"/>
      <c r="H48" s="135"/>
      <c r="I48" s="135"/>
      <c r="J48" s="135"/>
      <c r="K48" s="135"/>
      <c r="L48" s="135"/>
      <c r="M48" s="51" t="str">
        <f>CHOOSE(AF48,"売電先","")</f>
        <v/>
      </c>
      <c r="N48" s="51"/>
      <c r="O48" s="51"/>
      <c r="P48" s="51"/>
      <c r="Q48" s="51"/>
      <c r="R48" s="51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F48" s="9">
        <v>2</v>
      </c>
    </row>
    <row r="49" spans="1:30" ht="23.15" customHeight="1" x14ac:dyDescent="0.55000000000000004">
      <c r="A49" s="51"/>
      <c r="B49" s="51"/>
      <c r="C49" s="51"/>
      <c r="D49" s="51"/>
      <c r="E49" s="51"/>
      <c r="F49" s="51"/>
      <c r="G49" s="135"/>
      <c r="H49" s="135"/>
      <c r="I49" s="135"/>
      <c r="J49" s="135"/>
      <c r="K49" s="135"/>
      <c r="L49" s="135"/>
      <c r="M49" s="51" t="str">
        <f>CHOOSE(AF48,"確認事項","")</f>
        <v/>
      </c>
      <c r="N49" s="51"/>
      <c r="O49" s="51"/>
      <c r="P49" s="51"/>
      <c r="Q49" s="51"/>
      <c r="R49" s="51"/>
      <c r="S49" s="14"/>
      <c r="T49" s="76" t="str">
        <f>CHOOSE(AF48,"FIT制度による売電は行いません。","")</f>
        <v/>
      </c>
      <c r="U49" s="76"/>
      <c r="V49" s="76"/>
      <c r="W49" s="76"/>
      <c r="X49" s="76"/>
      <c r="Y49" s="76"/>
      <c r="Z49" s="76"/>
      <c r="AA49" s="76"/>
      <c r="AB49" s="76"/>
      <c r="AC49" s="76"/>
      <c r="AD49" s="136"/>
    </row>
    <row r="50" spans="1:30" ht="23.15" customHeight="1" x14ac:dyDescent="0.55000000000000004">
      <c r="A50" s="128" t="str">
        <f>CHOOSE(AF29,"※リースモデル又はオンサイトＰＰＡモデルの場合のみ記入","※リースモデル又はオンサイトＰＰＡモデルの場合のみ記入","")</f>
        <v/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</row>
    <row r="51" spans="1:30" ht="23.15" customHeight="1" x14ac:dyDescent="0.55000000000000004">
      <c r="A51" s="129" t="str">
        <f>CHOOSE(AF29,"契約期間 ","契約期間","")</f>
        <v/>
      </c>
      <c r="B51" s="130"/>
      <c r="C51" s="130"/>
      <c r="D51" s="130"/>
      <c r="E51" s="130"/>
      <c r="F51" s="131"/>
      <c r="G51" s="32" t="str">
        <f>CHOOSE(AF29,"開始予定日","開始予定日","")</f>
        <v/>
      </c>
      <c r="H51" s="33"/>
      <c r="I51" s="33"/>
      <c r="J51" s="33"/>
      <c r="K51" s="74"/>
      <c r="L51" s="75"/>
      <c r="M51" s="75"/>
      <c r="N51" s="15" t="str">
        <f>CHOOSE(AF29,"年","年","")</f>
        <v/>
      </c>
      <c r="O51" s="25"/>
      <c r="P51" s="7" t="str">
        <f>CHOOSE(AF29,"月","月","")</f>
        <v/>
      </c>
      <c r="Q51" s="25"/>
      <c r="R51" s="8" t="str">
        <f>CHOOSE(AF29,"日","日","")</f>
        <v/>
      </c>
      <c r="S51" s="32" t="str">
        <f>CHOOSE(AF29,"終了予定日","終了予定日","")</f>
        <v/>
      </c>
      <c r="T51" s="33"/>
      <c r="U51" s="33"/>
      <c r="V51" s="34"/>
      <c r="W51" s="74"/>
      <c r="X51" s="75"/>
      <c r="Y51" s="75"/>
      <c r="Z51" s="7" t="str">
        <f>CHOOSE(AF29,"年","年","")</f>
        <v/>
      </c>
      <c r="AA51" s="25"/>
      <c r="AB51" s="7" t="str">
        <f>CHOOSE(AF29,"月","月","")</f>
        <v/>
      </c>
      <c r="AC51" s="25"/>
      <c r="AD51" s="8" t="str">
        <f>CHOOSE(AF29,"日","日","")</f>
        <v/>
      </c>
    </row>
    <row r="52" spans="1:30" ht="15" customHeight="1" x14ac:dyDescent="0.55000000000000004">
      <c r="A52" s="2"/>
    </row>
    <row r="53" spans="1:30" ht="15" customHeight="1" x14ac:dyDescent="0.55000000000000004">
      <c r="A53" s="2"/>
    </row>
    <row r="54" spans="1:30" ht="15" customHeight="1" x14ac:dyDescent="0.55000000000000004">
      <c r="A54" s="2"/>
    </row>
    <row r="55" spans="1:30" ht="15" customHeight="1" x14ac:dyDescent="0.55000000000000004">
      <c r="A55" s="2"/>
    </row>
    <row r="56" spans="1:30" ht="15" customHeight="1" x14ac:dyDescent="0.55000000000000004">
      <c r="A56" s="2"/>
    </row>
    <row r="57" spans="1:30" ht="18" customHeight="1" x14ac:dyDescent="0.55000000000000004"/>
  </sheetData>
  <mergeCells count="123">
    <mergeCell ref="A50:AD50"/>
    <mergeCell ref="A51:F51"/>
    <mergeCell ref="G51:J51"/>
    <mergeCell ref="K51:M51"/>
    <mergeCell ref="S51:V51"/>
    <mergeCell ref="W51:Y51"/>
    <mergeCell ref="A47:R47"/>
    <mergeCell ref="S47:AC47"/>
    <mergeCell ref="A48:F49"/>
    <mergeCell ref="G48:L49"/>
    <mergeCell ref="M48:R48"/>
    <mergeCell ref="S48:AD48"/>
    <mergeCell ref="M49:R49"/>
    <mergeCell ref="T49:AD49"/>
    <mergeCell ref="C43:L44"/>
    <mergeCell ref="M43:R44"/>
    <mergeCell ref="S43:T44"/>
    <mergeCell ref="U43:AC44"/>
    <mergeCell ref="AD43:AD44"/>
    <mergeCell ref="C45:R45"/>
    <mergeCell ref="S45:T46"/>
    <mergeCell ref="U45:AC46"/>
    <mergeCell ref="AD45:AD46"/>
    <mergeCell ref="C46:R46"/>
    <mergeCell ref="U34:AC34"/>
    <mergeCell ref="U35:AD35"/>
    <mergeCell ref="C40:R40"/>
    <mergeCell ref="S40:T40"/>
    <mergeCell ref="U40:AC40"/>
    <mergeCell ref="C41:L42"/>
    <mergeCell ref="M41:R41"/>
    <mergeCell ref="S41:T41"/>
    <mergeCell ref="U41:AC41"/>
    <mergeCell ref="M42:R42"/>
    <mergeCell ref="S42:T42"/>
    <mergeCell ref="U42:AC42"/>
    <mergeCell ref="A36:B46"/>
    <mergeCell ref="C36:R36"/>
    <mergeCell ref="S36:AD36"/>
    <mergeCell ref="C37:R38"/>
    <mergeCell ref="S37:V37"/>
    <mergeCell ref="W37:Z37"/>
    <mergeCell ref="A31:B35"/>
    <mergeCell ref="C31:N31"/>
    <mergeCell ref="O31:R31"/>
    <mergeCell ref="S31:AC31"/>
    <mergeCell ref="C32:N32"/>
    <mergeCell ref="O32:R32"/>
    <mergeCell ref="S32:AC32"/>
    <mergeCell ref="C33:R33"/>
    <mergeCell ref="S33:T33"/>
    <mergeCell ref="U33:AC33"/>
    <mergeCell ref="AA37:AD37"/>
    <mergeCell ref="S38:U38"/>
    <mergeCell ref="W38:Y38"/>
    <mergeCell ref="AA38:AC38"/>
    <mergeCell ref="C39:R39"/>
    <mergeCell ref="S39:AC39"/>
    <mergeCell ref="C34:R35"/>
    <mergeCell ref="S34:T35"/>
    <mergeCell ref="A27:AD27"/>
    <mergeCell ref="A28:F28"/>
    <mergeCell ref="G28:AD28"/>
    <mergeCell ref="A29:F29"/>
    <mergeCell ref="G29:AD29"/>
    <mergeCell ref="A30:F30"/>
    <mergeCell ref="G30:J30"/>
    <mergeCell ref="K30:M30"/>
    <mergeCell ref="S30:V30"/>
    <mergeCell ref="W30:Y30"/>
    <mergeCell ref="AC22:AD22"/>
    <mergeCell ref="A23:F23"/>
    <mergeCell ref="G23:AD23"/>
    <mergeCell ref="A24:F24"/>
    <mergeCell ref="G24:AD24"/>
    <mergeCell ref="A25:F25"/>
    <mergeCell ref="G25:J25"/>
    <mergeCell ref="K25:R25"/>
    <mergeCell ref="S25:V25"/>
    <mergeCell ref="W25:AD25"/>
    <mergeCell ref="A22:F22"/>
    <mergeCell ref="G22:K22"/>
    <mergeCell ref="L22:R22"/>
    <mergeCell ref="S22:T22"/>
    <mergeCell ref="U22:Y22"/>
    <mergeCell ref="Z22:AB22"/>
    <mergeCell ref="A19:AD19"/>
    <mergeCell ref="A20:F21"/>
    <mergeCell ref="G20:K20"/>
    <mergeCell ref="L20:AD20"/>
    <mergeCell ref="G21:K21"/>
    <mergeCell ref="L21:AD21"/>
    <mergeCell ref="AC14:AD14"/>
    <mergeCell ref="A15:F15"/>
    <mergeCell ref="G15:AD15"/>
    <mergeCell ref="A16:F16"/>
    <mergeCell ref="G16:AD16"/>
    <mergeCell ref="A17:F17"/>
    <mergeCell ref="G17:J17"/>
    <mergeCell ref="K17:R17"/>
    <mergeCell ref="S17:V17"/>
    <mergeCell ref="W17:AD17"/>
    <mergeCell ref="A14:F14"/>
    <mergeCell ref="G14:K14"/>
    <mergeCell ref="L14:R14"/>
    <mergeCell ref="S14:T14"/>
    <mergeCell ref="U14:Y14"/>
    <mergeCell ref="Z14:AB14"/>
    <mergeCell ref="B7:AC7"/>
    <mergeCell ref="A9:AD9"/>
    <mergeCell ref="A10:AD10"/>
    <mergeCell ref="A12:F13"/>
    <mergeCell ref="G12:K12"/>
    <mergeCell ref="L12:AD12"/>
    <mergeCell ref="G13:K13"/>
    <mergeCell ref="L13:AD13"/>
    <mergeCell ref="A2:AB2"/>
    <mergeCell ref="U3:W3"/>
    <mergeCell ref="B4:AC4"/>
    <mergeCell ref="C6:D6"/>
    <mergeCell ref="J6:P6"/>
    <mergeCell ref="Q6:S6"/>
    <mergeCell ref="T6:AD6"/>
  </mergeCells>
  <phoneticPr fontId="2"/>
  <conditionalFormatting sqref="A51:AD51">
    <cfRule type="expression" dxfId="17" priority="2">
      <formula>$AF$29=3</formula>
    </cfRule>
  </conditionalFormatting>
  <conditionalFormatting sqref="M48:R48">
    <cfRule type="expression" dxfId="16" priority="5">
      <formula>$AF$48=2</formula>
    </cfRule>
  </conditionalFormatting>
  <conditionalFormatting sqref="M49:R49">
    <cfRule type="expression" dxfId="15" priority="4">
      <formula>$AF$48=2</formula>
    </cfRule>
  </conditionalFormatting>
  <conditionalFormatting sqref="S38:V38">
    <cfRule type="expression" dxfId="14" priority="6">
      <formula>$S$37="アンペア"</formula>
    </cfRule>
  </conditionalFormatting>
  <conditionalFormatting sqref="S48:AD48">
    <cfRule type="expression" dxfId="13" priority="3">
      <formula>$AF$48=2</formula>
    </cfRule>
  </conditionalFormatting>
  <conditionalFormatting sqref="S49:AD49">
    <cfRule type="expression" dxfId="12" priority="1">
      <formula>$AF$48=2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31:AC32" xr:uid="{DFB69CCF-3F56-4CB1-B99F-74EB1A69D220}">
      <formula1>S31*10=INT(S31*10)</formula1>
    </dataValidation>
    <dataValidation type="list" allowBlank="1" showInputMessage="1" showErrorMessage="1" sqref="G15:AD15 G23:AD23" xr:uid="{D48BA780-5334-415E-B92D-26637931E25F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8:AC38" xr:uid="{DD4E0C80-AA5E-492C-85AE-54CA45785A04}">
      <formula1>AA38*100=INT(AA38*100)</formula1>
    </dataValidation>
  </dataValidations>
  <pageMargins left="1.1023622047244095" right="0.19685039370078741" top="0.55118110236220474" bottom="0.35433070866141736" header="0.31496062992125984" footer="0.31496062992125984"/>
  <pageSetup paperSize="9" scale="6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オンサイトPPAモデル">
              <controlPr defaultSize="0" autoFill="0" autoLine="0" autoPict="0">
                <anchor moveWithCells="1">
                  <from>
                    <xdr:col>18</xdr:col>
                    <xdr:colOff>171450</xdr:colOff>
                    <xdr:row>28</xdr:row>
                    <xdr:rowOff>12700</xdr:rowOff>
                  </from>
                  <to>
                    <xdr:col>24</xdr:col>
                    <xdr:colOff>82550</xdr:colOff>
                    <xdr:row>28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リースモデル">
              <controlPr defaultSize="0" autoFill="0" autoLine="0" autoPict="0">
                <anchor moveWithCells="1">
                  <from>
                    <xdr:col>15</xdr:col>
                    <xdr:colOff>25400</xdr:colOff>
                    <xdr:row>28</xdr:row>
                    <xdr:rowOff>12700</xdr:rowOff>
                  </from>
                  <to>
                    <xdr:col>18</xdr:col>
                    <xdr:colOff>158750</xdr:colOff>
                    <xdr:row>28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自社購入">
              <controlPr defaultSize="0" autoFill="0" autoLine="0" autoPict="0">
                <anchor moveWithCells="1">
                  <from>
                    <xdr:col>11</xdr:col>
                    <xdr:colOff>152400</xdr:colOff>
                    <xdr:row>28</xdr:row>
                    <xdr:rowOff>12700</xdr:rowOff>
                  </from>
                  <to>
                    <xdr:col>14</xdr:col>
                    <xdr:colOff>215900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7" name="Group Box 4">
              <controlPr defaultSize="0" autoFill="0" autoPict="0">
                <anchor moveWithCells="1">
                  <from>
                    <xdr:col>10</xdr:col>
                    <xdr:colOff>12700</xdr:colOff>
                    <xdr:row>27</xdr:row>
                    <xdr:rowOff>177800</xdr:rowOff>
                  </from>
                  <to>
                    <xdr:col>26</xdr:col>
                    <xdr:colOff>101600</xdr:colOff>
                    <xdr:row>29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8" name="Option Button 5">
              <controlPr defaultSize="0" autoFill="0" autoLine="0" autoPict="0">
                <anchor moveWithCells="1">
                  <from>
                    <xdr:col>6</xdr:col>
                    <xdr:colOff>146050</xdr:colOff>
                    <xdr:row>47</xdr:row>
                    <xdr:rowOff>133350</xdr:rowOff>
                  </from>
                  <to>
                    <xdr:col>9</xdr:col>
                    <xdr:colOff>88900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6" r:id="rId9" name="Option Button 6">
              <controlPr defaultSize="0" autoFill="0" autoLine="0" autoPict="0">
                <anchor moveWithCells="1">
                  <from>
                    <xdr:col>9</xdr:col>
                    <xdr:colOff>63500</xdr:colOff>
                    <xdr:row>47</xdr:row>
                    <xdr:rowOff>133350</xdr:rowOff>
                  </from>
                  <to>
                    <xdr:col>12</xdr:col>
                    <xdr:colOff>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7" r:id="rId10" name="Group Box 7">
              <controlPr defaultSize="0" autoFill="0" autoPict="0">
                <anchor moveWithCells="1">
                  <from>
                    <xdr:col>5</xdr:col>
                    <xdr:colOff>76200</xdr:colOff>
                    <xdr:row>46</xdr:row>
                    <xdr:rowOff>254000</xdr:rowOff>
                  </from>
                  <to>
                    <xdr:col>13</xdr:col>
                    <xdr:colOff>25400</xdr:colOff>
                    <xdr:row>49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8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48</xdr:row>
                    <xdr:rowOff>25400</xdr:rowOff>
                  </from>
                  <to>
                    <xdr:col>19</xdr:col>
                    <xdr:colOff>0</xdr:colOff>
                    <xdr:row>48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9" r:id="rId12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35</xdr:row>
                    <xdr:rowOff>25400</xdr:rowOff>
                  </from>
                  <to>
                    <xdr:col>22</xdr:col>
                    <xdr:colOff>31750</xdr:colOff>
                    <xdr:row>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0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35</xdr:row>
                    <xdr:rowOff>25400</xdr:rowOff>
                  </from>
                  <to>
                    <xdr:col>25</xdr:col>
                    <xdr:colOff>82550</xdr:colOff>
                    <xdr:row>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1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35</xdr:row>
                    <xdr:rowOff>25400</xdr:rowOff>
                  </from>
                  <to>
                    <xdr:col>29</xdr:col>
                    <xdr:colOff>133350</xdr:colOff>
                    <xdr:row>35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D4140-4A70-40CD-9A85-59096C7126A1}">
  <sheetPr>
    <pageSetUpPr fitToPage="1"/>
  </sheetPr>
  <dimension ref="A1:AI57"/>
  <sheetViews>
    <sheetView showGridLines="0" showZeros="0" zoomScaleNormal="100" zoomScaleSheetLayoutView="70" workbookViewId="0">
      <selection activeCell="A2" sqref="A2:AB2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8" t="s">
        <v>70</v>
      </c>
    </row>
    <row r="2" spans="1:30" ht="18" customHeight="1" x14ac:dyDescent="0.55000000000000004">
      <c r="A2" s="40" t="s">
        <v>45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</row>
    <row r="3" spans="1:30" ht="18" customHeight="1" x14ac:dyDescent="0.55000000000000004">
      <c r="U3" s="41"/>
      <c r="V3" s="41"/>
      <c r="W3" s="41"/>
      <c r="X3" s="9" t="s">
        <v>17</v>
      </c>
      <c r="Y3" s="9"/>
      <c r="Z3" s="9" t="s">
        <v>18</v>
      </c>
      <c r="AA3" s="9"/>
      <c r="AB3" s="9" t="s">
        <v>19</v>
      </c>
    </row>
    <row r="4" spans="1:30" ht="18" customHeight="1" x14ac:dyDescent="0.55000000000000004">
      <c r="B4" s="30" t="s">
        <v>46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</row>
    <row r="5" spans="1:30" ht="18" customHeight="1" x14ac:dyDescent="0.55000000000000004"/>
    <row r="6" spans="1:30" ht="14.5" customHeight="1" x14ac:dyDescent="0.55000000000000004">
      <c r="B6" s="5"/>
      <c r="C6" s="42"/>
      <c r="D6" s="42"/>
      <c r="E6" s="6" t="s">
        <v>17</v>
      </c>
      <c r="F6" s="20"/>
      <c r="G6" s="6" t="s">
        <v>18</v>
      </c>
      <c r="H6" s="20"/>
      <c r="I6" s="6" t="s">
        <v>19</v>
      </c>
      <c r="J6" s="43" t="s">
        <v>47</v>
      </c>
      <c r="K6" s="43"/>
      <c r="L6" s="43"/>
      <c r="M6" s="43"/>
      <c r="N6" s="43"/>
      <c r="O6" s="43"/>
      <c r="P6" s="43"/>
      <c r="Q6" s="44"/>
      <c r="R6" s="44"/>
      <c r="S6" s="44"/>
      <c r="T6" s="45" t="s">
        <v>48</v>
      </c>
      <c r="U6" s="45"/>
      <c r="V6" s="45"/>
      <c r="W6" s="45"/>
      <c r="X6" s="45"/>
      <c r="Y6" s="45"/>
      <c r="Z6" s="45"/>
      <c r="AA6" s="45"/>
      <c r="AB6" s="45"/>
      <c r="AC6" s="45"/>
      <c r="AD6" s="45"/>
    </row>
    <row r="7" spans="1:30" ht="15.5" customHeight="1" x14ac:dyDescent="0.55000000000000004">
      <c r="B7" s="29" t="s">
        <v>49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30" ht="15.5" customHeight="1" x14ac:dyDescent="0.55000000000000004"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9" spans="1:30" ht="18" customHeight="1" x14ac:dyDescent="0.55000000000000004">
      <c r="A9" s="30" t="s">
        <v>0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spans="1:30" ht="18" customHeight="1" x14ac:dyDescent="0.55000000000000004">
      <c r="A10" s="30" t="s">
        <v>1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spans="1:30" ht="6" customHeight="1" x14ac:dyDescent="0.55000000000000004"/>
    <row r="12" spans="1:30" ht="23.15" customHeight="1" x14ac:dyDescent="0.55000000000000004">
      <c r="A12" s="31" t="s">
        <v>66</v>
      </c>
      <c r="B12" s="31"/>
      <c r="C12" s="31"/>
      <c r="D12" s="31"/>
      <c r="E12" s="31"/>
      <c r="F12" s="31"/>
      <c r="G12" s="32" t="s">
        <v>12</v>
      </c>
      <c r="H12" s="33"/>
      <c r="I12" s="33"/>
      <c r="J12" s="33"/>
      <c r="K12" s="34"/>
      <c r="L12" s="35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7"/>
    </row>
    <row r="13" spans="1:30" ht="23.15" customHeight="1" x14ac:dyDescent="0.55000000000000004">
      <c r="A13" s="31"/>
      <c r="B13" s="31"/>
      <c r="C13" s="31"/>
      <c r="D13" s="31"/>
      <c r="E13" s="31"/>
      <c r="F13" s="31"/>
      <c r="G13" s="38" t="s">
        <v>13</v>
      </c>
      <c r="H13" s="38"/>
      <c r="I13" s="38"/>
      <c r="J13" s="38"/>
      <c r="K13" s="38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</row>
    <row r="14" spans="1:30" ht="23.15" customHeight="1" x14ac:dyDescent="0.55000000000000004">
      <c r="A14" s="61" t="s">
        <v>2</v>
      </c>
      <c r="B14" s="61"/>
      <c r="C14" s="61"/>
      <c r="D14" s="61"/>
      <c r="E14" s="61"/>
      <c r="F14" s="61"/>
      <c r="G14" s="38" t="s">
        <v>3</v>
      </c>
      <c r="H14" s="38"/>
      <c r="I14" s="38"/>
      <c r="J14" s="38"/>
      <c r="K14" s="38"/>
      <c r="L14" s="62"/>
      <c r="M14" s="63"/>
      <c r="N14" s="63"/>
      <c r="O14" s="63"/>
      <c r="P14" s="63"/>
      <c r="Q14" s="63"/>
      <c r="R14" s="63"/>
      <c r="S14" s="49" t="s">
        <v>4</v>
      </c>
      <c r="T14" s="50"/>
      <c r="U14" s="51" t="s">
        <v>5</v>
      </c>
      <c r="V14" s="51"/>
      <c r="W14" s="51"/>
      <c r="X14" s="51"/>
      <c r="Y14" s="51"/>
      <c r="Z14" s="62"/>
      <c r="AA14" s="63"/>
      <c r="AB14" s="63"/>
      <c r="AC14" s="49" t="s">
        <v>6</v>
      </c>
      <c r="AD14" s="50"/>
    </row>
    <row r="15" spans="1:30" ht="23.15" customHeight="1" x14ac:dyDescent="0.55000000000000004">
      <c r="A15" s="51" t="s">
        <v>7</v>
      </c>
      <c r="B15" s="51"/>
      <c r="C15" s="51"/>
      <c r="D15" s="51"/>
      <c r="E15" s="51"/>
      <c r="F15" s="51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</row>
    <row r="16" spans="1:30" ht="23.15" customHeight="1" x14ac:dyDescent="0.55000000000000004">
      <c r="A16" s="51" t="s">
        <v>8</v>
      </c>
      <c r="B16" s="51"/>
      <c r="C16" s="51"/>
      <c r="D16" s="51"/>
      <c r="E16" s="51"/>
      <c r="F16" s="51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</row>
    <row r="17" spans="1:32" ht="23.15" customHeight="1" x14ac:dyDescent="0.55000000000000004">
      <c r="A17" s="51" t="s">
        <v>9</v>
      </c>
      <c r="B17" s="51"/>
      <c r="C17" s="51"/>
      <c r="D17" s="51"/>
      <c r="E17" s="51"/>
      <c r="F17" s="51"/>
      <c r="G17" s="52" t="s">
        <v>50</v>
      </c>
      <c r="H17" s="53"/>
      <c r="I17" s="53"/>
      <c r="J17" s="54"/>
      <c r="K17" s="55"/>
      <c r="L17" s="56"/>
      <c r="M17" s="56"/>
      <c r="N17" s="56"/>
      <c r="O17" s="56"/>
      <c r="P17" s="56"/>
      <c r="Q17" s="56"/>
      <c r="R17" s="57"/>
      <c r="S17" s="52" t="s">
        <v>51</v>
      </c>
      <c r="T17" s="53"/>
      <c r="U17" s="53"/>
      <c r="V17" s="54"/>
      <c r="W17" s="58"/>
      <c r="X17" s="59"/>
      <c r="Y17" s="59"/>
      <c r="Z17" s="59"/>
      <c r="AA17" s="59"/>
      <c r="AB17" s="59"/>
      <c r="AC17" s="59"/>
      <c r="AD17" s="60"/>
    </row>
    <row r="18" spans="1:32" ht="15.65" customHeight="1" x14ac:dyDescent="0.55000000000000004">
      <c r="A18" s="4"/>
      <c r="B18" s="4"/>
      <c r="C18" s="4"/>
      <c r="D18" s="4"/>
      <c r="E18" s="4"/>
      <c r="F18" s="4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2" ht="25" customHeight="1" x14ac:dyDescent="0.55000000000000004">
      <c r="A19" s="46" t="s">
        <v>10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8"/>
    </row>
    <row r="20" spans="1:32" ht="23.15" customHeight="1" x14ac:dyDescent="0.55000000000000004">
      <c r="A20" s="31" t="s">
        <v>11</v>
      </c>
      <c r="B20" s="31"/>
      <c r="C20" s="31"/>
      <c r="D20" s="31"/>
      <c r="E20" s="31"/>
      <c r="F20" s="31"/>
      <c r="G20" s="32" t="s">
        <v>12</v>
      </c>
      <c r="H20" s="33"/>
      <c r="I20" s="33"/>
      <c r="J20" s="33"/>
      <c r="K20" s="34"/>
      <c r="L20" s="35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7"/>
    </row>
    <row r="21" spans="1:32" ht="23.15" customHeight="1" x14ac:dyDescent="0.55000000000000004">
      <c r="A21" s="31"/>
      <c r="B21" s="31"/>
      <c r="C21" s="31"/>
      <c r="D21" s="31"/>
      <c r="E21" s="31"/>
      <c r="F21" s="31"/>
      <c r="G21" s="38" t="s">
        <v>13</v>
      </c>
      <c r="H21" s="38"/>
      <c r="I21" s="38"/>
      <c r="J21" s="38"/>
      <c r="K21" s="38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</row>
    <row r="22" spans="1:32" ht="23.15" customHeight="1" x14ac:dyDescent="0.55000000000000004">
      <c r="A22" s="61" t="s">
        <v>2</v>
      </c>
      <c r="B22" s="61"/>
      <c r="C22" s="61"/>
      <c r="D22" s="61"/>
      <c r="E22" s="61"/>
      <c r="F22" s="61"/>
      <c r="G22" s="38" t="s">
        <v>3</v>
      </c>
      <c r="H22" s="38"/>
      <c r="I22" s="38"/>
      <c r="J22" s="38"/>
      <c r="K22" s="38"/>
      <c r="L22" s="35"/>
      <c r="M22" s="36"/>
      <c r="N22" s="36"/>
      <c r="O22" s="36"/>
      <c r="P22" s="36"/>
      <c r="Q22" s="36"/>
      <c r="R22" s="36"/>
      <c r="S22" s="49" t="s">
        <v>4</v>
      </c>
      <c r="T22" s="50"/>
      <c r="U22" s="51" t="s">
        <v>5</v>
      </c>
      <c r="V22" s="51"/>
      <c r="W22" s="51"/>
      <c r="X22" s="51"/>
      <c r="Y22" s="51"/>
      <c r="Z22" s="35"/>
      <c r="AA22" s="36"/>
      <c r="AB22" s="36"/>
      <c r="AC22" s="49" t="s">
        <v>6</v>
      </c>
      <c r="AD22" s="50"/>
    </row>
    <row r="23" spans="1:32" ht="23.15" customHeight="1" x14ac:dyDescent="0.55000000000000004">
      <c r="A23" s="51" t="s">
        <v>7</v>
      </c>
      <c r="B23" s="51"/>
      <c r="C23" s="51"/>
      <c r="D23" s="51"/>
      <c r="E23" s="51"/>
      <c r="F23" s="51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</row>
    <row r="24" spans="1:32" ht="23.15" customHeight="1" x14ac:dyDescent="0.55000000000000004">
      <c r="A24" s="51" t="s">
        <v>8</v>
      </c>
      <c r="B24" s="51"/>
      <c r="C24" s="51"/>
      <c r="D24" s="51"/>
      <c r="E24" s="51"/>
      <c r="F24" s="51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</row>
    <row r="25" spans="1:32" ht="23.15" customHeight="1" x14ac:dyDescent="0.55000000000000004">
      <c r="A25" s="51" t="s">
        <v>9</v>
      </c>
      <c r="B25" s="51"/>
      <c r="C25" s="51"/>
      <c r="D25" s="51"/>
      <c r="E25" s="51"/>
      <c r="F25" s="51"/>
      <c r="G25" s="52" t="s">
        <v>50</v>
      </c>
      <c r="H25" s="53"/>
      <c r="I25" s="53"/>
      <c r="J25" s="54"/>
      <c r="K25" s="55"/>
      <c r="L25" s="56"/>
      <c r="M25" s="56"/>
      <c r="N25" s="56"/>
      <c r="O25" s="56"/>
      <c r="P25" s="56"/>
      <c r="Q25" s="56"/>
      <c r="R25" s="57"/>
      <c r="S25" s="52" t="s">
        <v>51</v>
      </c>
      <c r="T25" s="53"/>
      <c r="U25" s="53"/>
      <c r="V25" s="54"/>
      <c r="W25" s="58"/>
      <c r="X25" s="59"/>
      <c r="Y25" s="59"/>
      <c r="Z25" s="59"/>
      <c r="AA25" s="59"/>
      <c r="AB25" s="59"/>
      <c r="AC25" s="59"/>
      <c r="AD25" s="60"/>
    </row>
    <row r="26" spans="1:32" ht="15.5" customHeight="1" x14ac:dyDescent="0.55000000000000004"/>
    <row r="27" spans="1:32" ht="25" customHeight="1" x14ac:dyDescent="0.55000000000000004">
      <c r="A27" s="64" t="s">
        <v>14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2" ht="23.15" customHeight="1" x14ac:dyDescent="0.55000000000000004">
      <c r="A28" s="65" t="s">
        <v>15</v>
      </c>
      <c r="B28" s="66"/>
      <c r="C28" s="66"/>
      <c r="D28" s="66"/>
      <c r="E28" s="66"/>
      <c r="F28" s="67"/>
      <c r="G28" s="68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70"/>
    </row>
    <row r="29" spans="1:32" ht="23.15" customHeight="1" x14ac:dyDescent="0.55000000000000004">
      <c r="A29" s="65" t="s">
        <v>16</v>
      </c>
      <c r="B29" s="66"/>
      <c r="C29" s="66"/>
      <c r="D29" s="66"/>
      <c r="E29" s="66"/>
      <c r="F29" s="67"/>
      <c r="G29" s="71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3"/>
      <c r="AF29" s="9">
        <v>3</v>
      </c>
    </row>
    <row r="30" spans="1:32" ht="23.15" customHeight="1" x14ac:dyDescent="0.55000000000000004">
      <c r="A30" s="38" t="s">
        <v>60</v>
      </c>
      <c r="B30" s="38"/>
      <c r="C30" s="38"/>
      <c r="D30" s="38"/>
      <c r="E30" s="38"/>
      <c r="F30" s="38"/>
      <c r="G30" s="32" t="s">
        <v>58</v>
      </c>
      <c r="H30" s="33"/>
      <c r="I30" s="33"/>
      <c r="J30" s="33"/>
      <c r="K30" s="74"/>
      <c r="L30" s="75"/>
      <c r="M30" s="75"/>
      <c r="N30" s="7" t="s">
        <v>17</v>
      </c>
      <c r="O30" s="17"/>
      <c r="P30" s="7" t="s">
        <v>18</v>
      </c>
      <c r="Q30" s="17"/>
      <c r="R30" s="8" t="s">
        <v>19</v>
      </c>
      <c r="S30" s="32" t="s">
        <v>59</v>
      </c>
      <c r="T30" s="33"/>
      <c r="U30" s="33"/>
      <c r="V30" s="34"/>
      <c r="W30" s="76"/>
      <c r="X30" s="76"/>
      <c r="Y30" s="76"/>
      <c r="Z30" s="7" t="s">
        <v>17</v>
      </c>
      <c r="AA30" s="17"/>
      <c r="AB30" s="7" t="s">
        <v>18</v>
      </c>
      <c r="AC30" s="17"/>
      <c r="AD30" s="8" t="s">
        <v>19</v>
      </c>
    </row>
    <row r="31" spans="1:32" ht="23.15" customHeight="1" x14ac:dyDescent="0.55000000000000004">
      <c r="A31" s="77" t="s">
        <v>20</v>
      </c>
      <c r="B31" s="86"/>
      <c r="C31" s="92" t="s">
        <v>21</v>
      </c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4"/>
      <c r="O31" s="95" t="s">
        <v>22</v>
      </c>
      <c r="P31" s="96"/>
      <c r="Q31" s="96"/>
      <c r="R31" s="97"/>
      <c r="S31" s="98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16" t="s">
        <v>23</v>
      </c>
    </row>
    <row r="32" spans="1:32" ht="23.15" customHeight="1" x14ac:dyDescent="0.55000000000000004">
      <c r="A32" s="79"/>
      <c r="B32" s="91"/>
      <c r="C32" s="81" t="s">
        <v>24</v>
      </c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7"/>
      <c r="O32" s="95" t="s">
        <v>22</v>
      </c>
      <c r="P32" s="96"/>
      <c r="Q32" s="96"/>
      <c r="R32" s="97"/>
      <c r="S32" s="98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16" t="s">
        <v>23</v>
      </c>
    </row>
    <row r="33" spans="1:35" ht="23.15" customHeight="1" x14ac:dyDescent="0.55000000000000004">
      <c r="A33" s="79"/>
      <c r="B33" s="91"/>
      <c r="C33" s="92" t="s">
        <v>25</v>
      </c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4"/>
      <c r="S33" s="51" t="s">
        <v>26</v>
      </c>
      <c r="T33" s="92"/>
      <c r="U33" s="100">
        <f>INT(MIN(S31:AC32))</f>
        <v>0</v>
      </c>
      <c r="V33" s="101"/>
      <c r="W33" s="101"/>
      <c r="X33" s="101"/>
      <c r="Y33" s="101"/>
      <c r="Z33" s="101"/>
      <c r="AA33" s="101"/>
      <c r="AB33" s="101"/>
      <c r="AC33" s="102"/>
      <c r="AD33" s="19" t="s">
        <v>23</v>
      </c>
    </row>
    <row r="34" spans="1:35" ht="23.15" customHeight="1" x14ac:dyDescent="0.55000000000000004">
      <c r="A34" s="79"/>
      <c r="B34" s="91"/>
      <c r="C34" s="77" t="s">
        <v>27</v>
      </c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86"/>
      <c r="S34" s="51" t="s">
        <v>28</v>
      </c>
      <c r="T34" s="92"/>
      <c r="U34" s="109">
        <f>IF(5000001&lt;ROUNDDOWN(U33*50000,-3),5000000,ROUNDDOWN(U33*50000,-3))</f>
        <v>0</v>
      </c>
      <c r="V34" s="110"/>
      <c r="W34" s="110"/>
      <c r="X34" s="110"/>
      <c r="Y34" s="110"/>
      <c r="Z34" s="110"/>
      <c r="AA34" s="110"/>
      <c r="AB34" s="110"/>
      <c r="AC34" s="111"/>
      <c r="AD34" s="18" t="s">
        <v>4</v>
      </c>
    </row>
    <row r="35" spans="1:35" ht="23.15" customHeight="1" x14ac:dyDescent="0.55000000000000004">
      <c r="A35" s="81"/>
      <c r="B35" s="87"/>
      <c r="C35" s="81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7"/>
      <c r="S35" s="51"/>
      <c r="T35" s="92"/>
      <c r="U35" s="112" t="s">
        <v>29</v>
      </c>
      <c r="V35" s="113"/>
      <c r="W35" s="113"/>
      <c r="X35" s="113"/>
      <c r="Y35" s="113"/>
      <c r="Z35" s="113"/>
      <c r="AA35" s="113"/>
      <c r="AB35" s="113"/>
      <c r="AC35" s="113"/>
      <c r="AD35" s="113"/>
    </row>
    <row r="36" spans="1:35" ht="23.15" customHeight="1" x14ac:dyDescent="0.55000000000000004">
      <c r="A36" s="77" t="s">
        <v>30</v>
      </c>
      <c r="B36" s="78"/>
      <c r="C36" s="51" t="s">
        <v>52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83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5"/>
      <c r="AF36" s="9">
        <v>1</v>
      </c>
    </row>
    <row r="37" spans="1:35" ht="23.15" customHeight="1" x14ac:dyDescent="0.55000000000000004">
      <c r="A37" s="79"/>
      <c r="B37" s="80"/>
      <c r="C37" s="77" t="str">
        <f>CHOOSE(AF36,"SII登録製品","SII登録製品","その他")</f>
        <v>SII登録製品</v>
      </c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6"/>
      <c r="S37" s="88" t="str">
        <f>CHOOSE(AF36,"メーカー名","メーカー名","")</f>
        <v>メーカー名</v>
      </c>
      <c r="T37" s="89"/>
      <c r="U37" s="89"/>
      <c r="V37" s="90"/>
      <c r="W37" s="88" t="str">
        <f>CHOOSE(AF36,"登録型番","登録型番","")</f>
        <v>登録型番</v>
      </c>
      <c r="X37" s="89"/>
      <c r="Y37" s="89"/>
      <c r="Z37" s="90"/>
      <c r="AA37" s="89" t="str">
        <f>CHOOSE(AF36,"登録容量","登録容量","蓄電容量")</f>
        <v>登録容量</v>
      </c>
      <c r="AB37" s="89"/>
      <c r="AC37" s="89"/>
      <c r="AD37" s="90"/>
    </row>
    <row r="38" spans="1:35" ht="23.15" customHeight="1" x14ac:dyDescent="0.55000000000000004">
      <c r="A38" s="79"/>
      <c r="B38" s="80"/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7"/>
      <c r="S38" s="103"/>
      <c r="T38" s="104"/>
      <c r="U38" s="104"/>
      <c r="V38" s="10"/>
      <c r="W38" s="105"/>
      <c r="X38" s="106"/>
      <c r="Y38" s="106"/>
      <c r="Z38" s="11"/>
      <c r="AA38" s="106"/>
      <c r="AB38" s="106"/>
      <c r="AC38" s="106"/>
      <c r="AD38" s="12" t="s">
        <v>31</v>
      </c>
    </row>
    <row r="39" spans="1:35" ht="23.15" customHeight="1" x14ac:dyDescent="0.55000000000000004">
      <c r="A39" s="79"/>
      <c r="B39" s="80"/>
      <c r="C39" s="92" t="str">
        <f>CHOOSE(AF36,"設置セット数","設置セット数","設　置　台　数")</f>
        <v>設置セット数</v>
      </c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4"/>
      <c r="S39" s="107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2" t="str">
        <f>CHOOSE(AF36,"","セット","台")</f>
        <v/>
      </c>
    </row>
    <row r="40" spans="1:35" ht="23.15" customHeight="1" x14ac:dyDescent="0.55000000000000004">
      <c r="A40" s="79"/>
      <c r="B40" s="80"/>
      <c r="C40" s="51" t="s">
        <v>53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 t="s">
        <v>32</v>
      </c>
      <c r="T40" s="92"/>
      <c r="U40" s="100">
        <f>ROUNDDOWN(AA38*S39,1)</f>
        <v>0</v>
      </c>
      <c r="V40" s="101"/>
      <c r="W40" s="101"/>
      <c r="X40" s="101"/>
      <c r="Y40" s="101"/>
      <c r="Z40" s="101"/>
      <c r="AA40" s="101"/>
      <c r="AB40" s="101"/>
      <c r="AC40" s="102"/>
      <c r="AD40" s="19" t="s">
        <v>31</v>
      </c>
    </row>
    <row r="41" spans="1:35" ht="23.15" customHeight="1" x14ac:dyDescent="0.55000000000000004">
      <c r="A41" s="79"/>
      <c r="B41" s="80"/>
      <c r="C41" s="61" t="s">
        <v>33</v>
      </c>
      <c r="D41" s="61"/>
      <c r="E41" s="61"/>
      <c r="F41" s="61"/>
      <c r="G41" s="61"/>
      <c r="H41" s="61"/>
      <c r="I41" s="61"/>
      <c r="J41" s="61"/>
      <c r="K41" s="61"/>
      <c r="L41" s="61"/>
      <c r="M41" s="32" t="s">
        <v>34</v>
      </c>
      <c r="N41" s="33"/>
      <c r="O41" s="33"/>
      <c r="P41" s="33"/>
      <c r="Q41" s="33"/>
      <c r="R41" s="34"/>
      <c r="S41" s="114" t="s">
        <v>35</v>
      </c>
      <c r="T41" s="115"/>
      <c r="U41" s="116"/>
      <c r="V41" s="117"/>
      <c r="W41" s="117"/>
      <c r="X41" s="117"/>
      <c r="Y41" s="117"/>
      <c r="Z41" s="117"/>
      <c r="AA41" s="117"/>
      <c r="AB41" s="117"/>
      <c r="AC41" s="107"/>
      <c r="AD41" s="16" t="s">
        <v>4</v>
      </c>
    </row>
    <row r="42" spans="1:35" ht="23.15" customHeight="1" x14ac:dyDescent="0.55000000000000004">
      <c r="A42" s="79"/>
      <c r="B42" s="80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32" t="s">
        <v>36</v>
      </c>
      <c r="N42" s="33"/>
      <c r="O42" s="33"/>
      <c r="P42" s="33"/>
      <c r="Q42" s="33"/>
      <c r="R42" s="34"/>
      <c r="S42" s="114" t="s">
        <v>37</v>
      </c>
      <c r="T42" s="115"/>
      <c r="U42" s="118"/>
      <c r="V42" s="119"/>
      <c r="W42" s="119"/>
      <c r="X42" s="119"/>
      <c r="Y42" s="119"/>
      <c r="Z42" s="119"/>
      <c r="AA42" s="119"/>
      <c r="AB42" s="119"/>
      <c r="AC42" s="120"/>
      <c r="AD42" s="16" t="s">
        <v>4</v>
      </c>
    </row>
    <row r="43" spans="1:35" ht="23.15" customHeight="1" x14ac:dyDescent="0.55000000000000004">
      <c r="A43" s="79"/>
      <c r="B43" s="80"/>
      <c r="C43" s="51" t="s">
        <v>38</v>
      </c>
      <c r="D43" s="51"/>
      <c r="E43" s="51"/>
      <c r="F43" s="51"/>
      <c r="G43" s="51"/>
      <c r="H43" s="51"/>
      <c r="I43" s="51"/>
      <c r="J43" s="51"/>
      <c r="K43" s="51"/>
      <c r="L43" s="51"/>
      <c r="M43" s="51" t="s">
        <v>39</v>
      </c>
      <c r="N43" s="51"/>
      <c r="O43" s="51"/>
      <c r="P43" s="51"/>
      <c r="Q43" s="51"/>
      <c r="R43" s="51"/>
      <c r="S43" s="51" t="s">
        <v>40</v>
      </c>
      <c r="T43" s="92"/>
      <c r="U43" s="121" t="e">
        <f>ROUNDDOWN((U41+U42)/U40,0)</f>
        <v>#DIV/0!</v>
      </c>
      <c r="V43" s="121"/>
      <c r="W43" s="121"/>
      <c r="X43" s="121"/>
      <c r="Y43" s="121"/>
      <c r="Z43" s="121"/>
      <c r="AA43" s="121"/>
      <c r="AB43" s="121"/>
      <c r="AC43" s="121"/>
      <c r="AD43" s="86" t="s">
        <v>4</v>
      </c>
      <c r="AI43" s="13"/>
    </row>
    <row r="44" spans="1:35" ht="23.15" customHeight="1" x14ac:dyDescent="0.55000000000000004">
      <c r="A44" s="79"/>
      <c r="B44" s="80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92"/>
      <c r="U44" s="122"/>
      <c r="V44" s="122"/>
      <c r="W44" s="122"/>
      <c r="X44" s="122"/>
      <c r="Y44" s="122"/>
      <c r="Z44" s="122"/>
      <c r="AA44" s="122"/>
      <c r="AB44" s="122"/>
      <c r="AC44" s="122"/>
      <c r="AD44" s="87"/>
      <c r="AI44" s="13"/>
    </row>
    <row r="45" spans="1:35" ht="23.15" customHeight="1" x14ac:dyDescent="0.55000000000000004">
      <c r="A45" s="79"/>
      <c r="B45" s="80"/>
      <c r="C45" s="123" t="s">
        <v>61</v>
      </c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51" t="s">
        <v>41</v>
      </c>
      <c r="T45" s="92"/>
      <c r="U45" s="124" t="e" cm="1">
        <f t="array" ref="U45">_xlfn.IFS(C37="SII登録製品",(IF(155001&gt;U43,(IF(U40&lt;100,ROUNDDOWN((U41+U42)*1/3,-3),ROUNDDOWN(U43*1/3*100,-3))),IF(U40&lt;100,ROUNDDOWN(155000*U40*1/3,-3),ROUNDDOWN(155000*1/3*100,-3)))),C37="その他",(IF(190001&gt;U43,(IF(U40&lt;100,ROUNDDOWN((U41+U42)*1/3,-3),ROUNDDOWN(U43*1/3*100,-3))),IF(U40&lt;100,ROUNDDOWN(190000*U40*1/3,-3),ROUNDDOWN(190000*1/3*100,-3)))))</f>
        <v>#DIV/0!</v>
      </c>
      <c r="V45" s="125"/>
      <c r="W45" s="125"/>
      <c r="X45" s="125"/>
      <c r="Y45" s="125"/>
      <c r="Z45" s="125"/>
      <c r="AA45" s="125"/>
      <c r="AB45" s="125"/>
      <c r="AC45" s="126"/>
      <c r="AD45" s="94" t="s">
        <v>4</v>
      </c>
      <c r="AI45" s="13"/>
    </row>
    <row r="46" spans="1:35" ht="23.15" customHeight="1" x14ac:dyDescent="0.55000000000000004">
      <c r="A46" s="81"/>
      <c r="B46" s="82"/>
      <c r="C46" s="127" t="s">
        <v>42</v>
      </c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51"/>
      <c r="T46" s="92"/>
      <c r="U46" s="124"/>
      <c r="V46" s="125"/>
      <c r="W46" s="125"/>
      <c r="X46" s="125"/>
      <c r="Y46" s="125"/>
      <c r="Z46" s="125"/>
      <c r="AA46" s="125"/>
      <c r="AB46" s="125"/>
      <c r="AC46" s="126"/>
      <c r="AD46" s="94"/>
    </row>
    <row r="47" spans="1:35" ht="23.15" customHeight="1" x14ac:dyDescent="0.55000000000000004">
      <c r="A47" s="51" t="s">
        <v>43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132">
        <f>IF(S39="",U34,U34+U45)</f>
        <v>0</v>
      </c>
      <c r="T47" s="133"/>
      <c r="U47" s="133"/>
      <c r="V47" s="133"/>
      <c r="W47" s="133"/>
      <c r="X47" s="133"/>
      <c r="Y47" s="133"/>
      <c r="Z47" s="133"/>
      <c r="AA47" s="133"/>
      <c r="AB47" s="133"/>
      <c r="AC47" s="134"/>
      <c r="AD47" s="19" t="s">
        <v>4</v>
      </c>
    </row>
    <row r="48" spans="1:35" ht="23.15" customHeight="1" x14ac:dyDescent="0.55000000000000004">
      <c r="A48" s="51" t="s">
        <v>44</v>
      </c>
      <c r="B48" s="51"/>
      <c r="C48" s="51"/>
      <c r="D48" s="51"/>
      <c r="E48" s="51"/>
      <c r="F48" s="51"/>
      <c r="G48" s="135"/>
      <c r="H48" s="135"/>
      <c r="I48" s="135"/>
      <c r="J48" s="135"/>
      <c r="K48" s="135"/>
      <c r="L48" s="135"/>
      <c r="M48" s="51" t="str">
        <f>CHOOSE(AF48,"売電先","")</f>
        <v/>
      </c>
      <c r="N48" s="51"/>
      <c r="O48" s="51"/>
      <c r="P48" s="51"/>
      <c r="Q48" s="51"/>
      <c r="R48" s="51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F48" s="9">
        <v>2</v>
      </c>
    </row>
    <row r="49" spans="1:30" ht="23.15" customHeight="1" x14ac:dyDescent="0.55000000000000004">
      <c r="A49" s="51"/>
      <c r="B49" s="51"/>
      <c r="C49" s="51"/>
      <c r="D49" s="51"/>
      <c r="E49" s="51"/>
      <c r="F49" s="51"/>
      <c r="G49" s="135"/>
      <c r="H49" s="135"/>
      <c r="I49" s="135"/>
      <c r="J49" s="135"/>
      <c r="K49" s="135"/>
      <c r="L49" s="135"/>
      <c r="M49" s="51" t="str">
        <f>CHOOSE(AF48,"確認事項","")</f>
        <v/>
      </c>
      <c r="N49" s="51"/>
      <c r="O49" s="51"/>
      <c r="P49" s="51"/>
      <c r="Q49" s="51"/>
      <c r="R49" s="51"/>
      <c r="S49" s="14"/>
      <c r="T49" s="76" t="str">
        <f>CHOOSE(AF48,"FIT制度による売電は行いません。","")</f>
        <v/>
      </c>
      <c r="U49" s="76"/>
      <c r="V49" s="76"/>
      <c r="W49" s="76"/>
      <c r="X49" s="76"/>
      <c r="Y49" s="76"/>
      <c r="Z49" s="76"/>
      <c r="AA49" s="76"/>
      <c r="AB49" s="76"/>
      <c r="AC49" s="76"/>
      <c r="AD49" s="136"/>
    </row>
    <row r="50" spans="1:30" ht="23.15" customHeight="1" x14ac:dyDescent="0.55000000000000004">
      <c r="A50" s="128" t="str">
        <f>CHOOSE(AF29,"※リースモデル又はオンサイトＰＰＡモデルの場合のみ記入","※リースモデル又はオンサイトＰＰＡモデルの場合のみ記入","")</f>
        <v/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</row>
    <row r="51" spans="1:30" ht="23.15" customHeight="1" x14ac:dyDescent="0.55000000000000004">
      <c r="A51" s="129" t="str">
        <f>CHOOSE(AF29,"契約期間 ","契約期間","")</f>
        <v/>
      </c>
      <c r="B51" s="130"/>
      <c r="C51" s="130"/>
      <c r="D51" s="130"/>
      <c r="E51" s="130"/>
      <c r="F51" s="131"/>
      <c r="G51" s="32" t="str">
        <f>CHOOSE(AF29,"開始予定日","開始予定日","")</f>
        <v/>
      </c>
      <c r="H51" s="33"/>
      <c r="I51" s="33"/>
      <c r="J51" s="33"/>
      <c r="K51" s="74"/>
      <c r="L51" s="75"/>
      <c r="M51" s="75"/>
      <c r="N51" s="15" t="str">
        <f>CHOOSE(AF29,"年","年","")</f>
        <v/>
      </c>
      <c r="O51" s="17"/>
      <c r="P51" s="7" t="str">
        <f>CHOOSE(AF29,"月","月","")</f>
        <v/>
      </c>
      <c r="Q51" s="17"/>
      <c r="R51" s="8" t="str">
        <f>CHOOSE(AF29,"日","日","")</f>
        <v/>
      </c>
      <c r="S51" s="32" t="str">
        <f>CHOOSE(AF29,"終了予定日","終了予定日","")</f>
        <v/>
      </c>
      <c r="T51" s="33"/>
      <c r="U51" s="33"/>
      <c r="V51" s="34"/>
      <c r="W51" s="74"/>
      <c r="X51" s="75"/>
      <c r="Y51" s="75"/>
      <c r="Z51" s="7" t="str">
        <f>CHOOSE(AF29,"年","年","")</f>
        <v/>
      </c>
      <c r="AA51" s="17"/>
      <c r="AB51" s="7" t="str">
        <f>CHOOSE(AF29,"月","月","")</f>
        <v/>
      </c>
      <c r="AC51" s="17"/>
      <c r="AD51" s="8" t="str">
        <f>CHOOSE(AF29,"日","日","")</f>
        <v/>
      </c>
    </row>
    <row r="52" spans="1:30" ht="15" customHeight="1" x14ac:dyDescent="0.55000000000000004">
      <c r="A52" s="2"/>
    </row>
    <row r="53" spans="1:30" ht="15" customHeight="1" x14ac:dyDescent="0.55000000000000004">
      <c r="A53" s="2"/>
    </row>
    <row r="54" spans="1:30" ht="15" customHeight="1" x14ac:dyDescent="0.55000000000000004">
      <c r="A54" s="2"/>
    </row>
    <row r="55" spans="1:30" ht="15" customHeight="1" x14ac:dyDescent="0.55000000000000004">
      <c r="A55" s="2"/>
    </row>
    <row r="56" spans="1:30" ht="15" customHeight="1" x14ac:dyDescent="0.55000000000000004">
      <c r="A56" s="2"/>
    </row>
    <row r="57" spans="1:30" ht="18" customHeight="1" x14ac:dyDescent="0.55000000000000004"/>
  </sheetData>
  <mergeCells count="123">
    <mergeCell ref="B7:AC7"/>
    <mergeCell ref="A2:AB2"/>
    <mergeCell ref="U3:W3"/>
    <mergeCell ref="B4:AC4"/>
    <mergeCell ref="C6:D6"/>
    <mergeCell ref="J6:P6"/>
    <mergeCell ref="Q6:S6"/>
    <mergeCell ref="T6:AD6"/>
    <mergeCell ref="A14:F14"/>
    <mergeCell ref="G14:K14"/>
    <mergeCell ref="L14:R14"/>
    <mergeCell ref="S14:T14"/>
    <mergeCell ref="U14:Y14"/>
    <mergeCell ref="Z14:AB14"/>
    <mergeCell ref="AC14:AD14"/>
    <mergeCell ref="A9:AD9"/>
    <mergeCell ref="A10:AD10"/>
    <mergeCell ref="A12:F13"/>
    <mergeCell ref="G12:K12"/>
    <mergeCell ref="L12:AD12"/>
    <mergeCell ref="G13:K13"/>
    <mergeCell ref="L13:AD13"/>
    <mergeCell ref="A15:F15"/>
    <mergeCell ref="G15:AD15"/>
    <mergeCell ref="A16:F16"/>
    <mergeCell ref="G16:AD16"/>
    <mergeCell ref="A17:F17"/>
    <mergeCell ref="G17:J17"/>
    <mergeCell ref="K17:R17"/>
    <mergeCell ref="S17:V17"/>
    <mergeCell ref="W17:AD17"/>
    <mergeCell ref="A19:AD19"/>
    <mergeCell ref="A20:F21"/>
    <mergeCell ref="G20:K20"/>
    <mergeCell ref="L20:AD20"/>
    <mergeCell ref="G21:K21"/>
    <mergeCell ref="L21:AD21"/>
    <mergeCell ref="A25:F25"/>
    <mergeCell ref="G25:J25"/>
    <mergeCell ref="K25:R25"/>
    <mergeCell ref="S25:V25"/>
    <mergeCell ref="W25:AD25"/>
    <mergeCell ref="A22:F22"/>
    <mergeCell ref="G22:K22"/>
    <mergeCell ref="L22:R22"/>
    <mergeCell ref="S22:T22"/>
    <mergeCell ref="U22:Y22"/>
    <mergeCell ref="A27:AD27"/>
    <mergeCell ref="A28:F28"/>
    <mergeCell ref="G28:AD28"/>
    <mergeCell ref="A29:F29"/>
    <mergeCell ref="G29:AD29"/>
    <mergeCell ref="AC22:AD22"/>
    <mergeCell ref="A23:F23"/>
    <mergeCell ref="G23:AD23"/>
    <mergeCell ref="A24:F24"/>
    <mergeCell ref="G24:AD24"/>
    <mergeCell ref="Z22:AB22"/>
    <mergeCell ref="A30:F30"/>
    <mergeCell ref="G30:J30"/>
    <mergeCell ref="K30:M30"/>
    <mergeCell ref="S30:V30"/>
    <mergeCell ref="W30:Y30"/>
    <mergeCell ref="A31:B35"/>
    <mergeCell ref="C31:N31"/>
    <mergeCell ref="O31:R31"/>
    <mergeCell ref="S31:AC31"/>
    <mergeCell ref="C32:N32"/>
    <mergeCell ref="O32:R32"/>
    <mergeCell ref="S32:AC32"/>
    <mergeCell ref="C33:R33"/>
    <mergeCell ref="S33:T33"/>
    <mergeCell ref="U33:AC33"/>
    <mergeCell ref="C34:R35"/>
    <mergeCell ref="S34:T35"/>
    <mergeCell ref="U34:AC34"/>
    <mergeCell ref="U35:AD35"/>
    <mergeCell ref="M49:R49"/>
    <mergeCell ref="T49:AD49"/>
    <mergeCell ref="C40:R40"/>
    <mergeCell ref="S40:T40"/>
    <mergeCell ref="U40:AC40"/>
    <mergeCell ref="C41:L42"/>
    <mergeCell ref="M41:R41"/>
    <mergeCell ref="S41:T41"/>
    <mergeCell ref="U41:AC41"/>
    <mergeCell ref="M42:R42"/>
    <mergeCell ref="S42:T42"/>
    <mergeCell ref="U42:AC42"/>
    <mergeCell ref="AD43:AD44"/>
    <mergeCell ref="C45:R45"/>
    <mergeCell ref="S45:T46"/>
    <mergeCell ref="U45:AC46"/>
    <mergeCell ref="AD45:AD46"/>
    <mergeCell ref="C46:R46"/>
    <mergeCell ref="C43:L44"/>
    <mergeCell ref="M43:R44"/>
    <mergeCell ref="S43:T44"/>
    <mergeCell ref="U43:AC44"/>
    <mergeCell ref="A50:AD50"/>
    <mergeCell ref="A36:B46"/>
    <mergeCell ref="C36:R36"/>
    <mergeCell ref="S36:AD36"/>
    <mergeCell ref="C37:R38"/>
    <mergeCell ref="S37:V37"/>
    <mergeCell ref="W37:Z37"/>
    <mergeCell ref="A51:F51"/>
    <mergeCell ref="G51:J51"/>
    <mergeCell ref="K51:M51"/>
    <mergeCell ref="S51:V51"/>
    <mergeCell ref="W51:Y51"/>
    <mergeCell ref="A47:R47"/>
    <mergeCell ref="S47:AC47"/>
    <mergeCell ref="M48:R48"/>
    <mergeCell ref="S48:AD48"/>
    <mergeCell ref="A48:F49"/>
    <mergeCell ref="AA37:AD37"/>
    <mergeCell ref="S38:U38"/>
    <mergeCell ref="W38:Y38"/>
    <mergeCell ref="AA38:AC38"/>
    <mergeCell ref="C39:R39"/>
    <mergeCell ref="S39:AC39"/>
    <mergeCell ref="G48:L49"/>
  </mergeCells>
  <phoneticPr fontId="2"/>
  <conditionalFormatting sqref="A51:AD51">
    <cfRule type="expression" dxfId="11" priority="2">
      <formula>$AF$29=3</formula>
    </cfRule>
  </conditionalFormatting>
  <conditionalFormatting sqref="M48:R48">
    <cfRule type="expression" dxfId="10" priority="5">
      <formula>$AF$48=2</formula>
    </cfRule>
  </conditionalFormatting>
  <conditionalFormatting sqref="M49:R49">
    <cfRule type="expression" dxfId="9" priority="4">
      <formula>$AF$48=2</formula>
    </cfRule>
  </conditionalFormatting>
  <conditionalFormatting sqref="S38:V38">
    <cfRule type="expression" dxfId="8" priority="6">
      <formula>$S$37="アンペア"</formula>
    </cfRule>
  </conditionalFormatting>
  <conditionalFormatting sqref="S48:AD48">
    <cfRule type="expression" dxfId="7" priority="3">
      <formula>$AF$48=2</formula>
    </cfRule>
  </conditionalFormatting>
  <conditionalFormatting sqref="S49:AD49">
    <cfRule type="expression" dxfId="6" priority="1">
      <formula>$AF$48=2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8:AC38" xr:uid="{9414FB59-837D-42B5-B6EB-9648C427226F}">
      <formula1>AA38*100=INT(AA38*100)</formula1>
    </dataValidation>
    <dataValidation type="list" allowBlank="1" showInputMessage="1" showErrorMessage="1" sqref="G15:AD15 G23:AD23" xr:uid="{31F344F5-E8AF-4ED9-8C99-5B9AD5F7AF2F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31:AC32" xr:uid="{4F052166-F828-4700-A8EB-8A6292F30230}">
      <formula1>S31*10=INT(S31*10)</formula1>
    </dataValidation>
  </dataValidations>
  <pageMargins left="1.1023622047244095" right="0.19685039370078741" top="0.55118110236220474" bottom="0.35433070866141736" header="0.31496062992125984" footer="0.31496062992125984"/>
  <pageSetup paperSize="9" scale="6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オンサイトPPAモデル">
              <controlPr defaultSize="0" autoFill="0" autoLine="0" autoPict="0">
                <anchor moveWithCells="1">
                  <from>
                    <xdr:col>18</xdr:col>
                    <xdr:colOff>177800</xdr:colOff>
                    <xdr:row>27</xdr:row>
                    <xdr:rowOff>279400</xdr:rowOff>
                  </from>
                  <to>
                    <xdr:col>24</xdr:col>
                    <xdr:colOff>88900</xdr:colOff>
                    <xdr:row>28</xdr:row>
                    <xdr:rowOff>234950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リースモデル">
              <controlPr defaultSize="0" autoFill="0" autoLine="0" autoPict="0">
                <anchor moveWithCells="1">
                  <from>
                    <xdr:col>15</xdr:col>
                    <xdr:colOff>31750</xdr:colOff>
                    <xdr:row>27</xdr:row>
                    <xdr:rowOff>279400</xdr:rowOff>
                  </from>
                  <to>
                    <xdr:col>18</xdr:col>
                    <xdr:colOff>165100</xdr:colOff>
                    <xdr:row>28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自社購入">
              <controlPr defaultSize="0" autoFill="0" autoLine="0" autoPict="0">
                <anchor moveWithCells="1">
                  <from>
                    <xdr:col>11</xdr:col>
                    <xdr:colOff>152400</xdr:colOff>
                    <xdr:row>27</xdr:row>
                    <xdr:rowOff>279400</xdr:rowOff>
                  </from>
                  <to>
                    <xdr:col>14</xdr:col>
                    <xdr:colOff>222250</xdr:colOff>
                    <xdr:row>28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Group Box 4">
              <controlPr defaultSize="0" autoFill="0" autoPict="0">
                <anchor moveWithCells="1">
                  <from>
                    <xdr:col>10</xdr:col>
                    <xdr:colOff>19050</xdr:colOff>
                    <xdr:row>27</xdr:row>
                    <xdr:rowOff>152400</xdr:rowOff>
                  </from>
                  <to>
                    <xdr:col>26</xdr:col>
                    <xdr:colOff>101600</xdr:colOff>
                    <xdr:row>29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7" r:id="rId8" name="Option Button 5">
              <controlPr defaultSize="0" autoFill="0" autoLine="0" autoPict="0">
                <anchor moveWithCells="1">
                  <from>
                    <xdr:col>6</xdr:col>
                    <xdr:colOff>152400</xdr:colOff>
                    <xdr:row>47</xdr:row>
                    <xdr:rowOff>63500</xdr:rowOff>
                  </from>
                  <to>
                    <xdr:col>9</xdr:col>
                    <xdr:colOff>95250</xdr:colOff>
                    <xdr:row>48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8" r:id="rId9" name="Option Button 6">
              <controlPr defaultSize="0" autoFill="0" autoLine="0" autoPict="0">
                <anchor moveWithCells="1">
                  <from>
                    <xdr:col>9</xdr:col>
                    <xdr:colOff>63500</xdr:colOff>
                    <xdr:row>47</xdr:row>
                    <xdr:rowOff>63500</xdr:rowOff>
                  </from>
                  <to>
                    <xdr:col>12</xdr:col>
                    <xdr:colOff>6350</xdr:colOff>
                    <xdr:row>48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9" r:id="rId10" name="Group Box 7">
              <controlPr defaultSize="0" autoFill="0" autoPict="0">
                <anchor moveWithCells="1">
                  <from>
                    <xdr:col>5</xdr:col>
                    <xdr:colOff>82550</xdr:colOff>
                    <xdr:row>46</xdr:row>
                    <xdr:rowOff>184150</xdr:rowOff>
                  </from>
                  <to>
                    <xdr:col>13</xdr:col>
                    <xdr:colOff>31750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0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48</xdr:row>
                    <xdr:rowOff>25400</xdr:rowOff>
                  </from>
                  <to>
                    <xdr:col>19</xdr:col>
                    <xdr:colOff>0</xdr:colOff>
                    <xdr:row>48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1" r:id="rId12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35</xdr:row>
                    <xdr:rowOff>19050</xdr:rowOff>
                  </from>
                  <to>
                    <xdr:col>22</xdr:col>
                    <xdr:colOff>38100</xdr:colOff>
                    <xdr:row>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2" r:id="rId13" name="Option Button 10">
              <controlPr defaultSize="0" autoFill="0" autoLine="0" autoPict="0">
                <anchor moveWithCells="1">
                  <from>
                    <xdr:col>21</xdr:col>
                    <xdr:colOff>158750</xdr:colOff>
                    <xdr:row>35</xdr:row>
                    <xdr:rowOff>19050</xdr:rowOff>
                  </from>
                  <to>
                    <xdr:col>25</xdr:col>
                    <xdr:colOff>82550</xdr:colOff>
                    <xdr:row>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3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35</xdr:row>
                    <xdr:rowOff>19050</xdr:rowOff>
                  </from>
                  <to>
                    <xdr:col>29</xdr:col>
                    <xdr:colOff>139700</xdr:colOff>
                    <xdr:row>35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8C77C-5AC4-42AD-B539-1D1DE6E32131}">
  <sheetPr>
    <pageSetUpPr fitToPage="1"/>
  </sheetPr>
  <dimension ref="A1:AI57"/>
  <sheetViews>
    <sheetView showGridLines="0" showZeros="0" topLeftCell="A39" zoomScaleNormal="100" zoomScaleSheetLayoutView="70" workbookViewId="0">
      <selection activeCell="S36" sqref="S36:AD36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8" t="s">
        <v>69</v>
      </c>
    </row>
    <row r="2" spans="1:30" ht="18" customHeight="1" x14ac:dyDescent="0.55000000000000004">
      <c r="A2" s="40" t="s">
        <v>45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</row>
    <row r="3" spans="1:30" ht="18" customHeight="1" x14ac:dyDescent="0.55000000000000004">
      <c r="U3" s="40">
        <v>2026</v>
      </c>
      <c r="V3" s="40"/>
      <c r="W3" s="40"/>
      <c r="X3" s="1" t="s">
        <v>17</v>
      </c>
      <c r="Y3" s="1" t="s">
        <v>63</v>
      </c>
      <c r="Z3" s="1" t="s">
        <v>18</v>
      </c>
      <c r="AA3" s="1" t="s">
        <v>63</v>
      </c>
      <c r="AB3" s="1" t="s">
        <v>19</v>
      </c>
    </row>
    <row r="4" spans="1:30" ht="18" customHeight="1" x14ac:dyDescent="0.55000000000000004">
      <c r="B4" s="30" t="s">
        <v>46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</row>
    <row r="5" spans="1:30" ht="18" customHeight="1" x14ac:dyDescent="0.55000000000000004"/>
    <row r="6" spans="1:30" ht="14.5" customHeight="1" x14ac:dyDescent="0.55000000000000004">
      <c r="B6" s="5"/>
      <c r="C6" s="42">
        <v>2026</v>
      </c>
      <c r="D6" s="42"/>
      <c r="E6" s="6" t="s">
        <v>17</v>
      </c>
      <c r="F6" s="20" t="s">
        <v>62</v>
      </c>
      <c r="G6" s="6" t="s">
        <v>18</v>
      </c>
      <c r="H6" s="20" t="s">
        <v>62</v>
      </c>
      <c r="I6" s="6" t="s">
        <v>19</v>
      </c>
      <c r="J6" s="43" t="s">
        <v>47</v>
      </c>
      <c r="K6" s="43"/>
      <c r="L6" s="43"/>
      <c r="M6" s="43"/>
      <c r="N6" s="43"/>
      <c r="O6" s="43"/>
      <c r="P6" s="43"/>
      <c r="Q6" s="44" t="s">
        <v>64</v>
      </c>
      <c r="R6" s="44"/>
      <c r="S6" s="44"/>
      <c r="T6" s="45" t="s">
        <v>48</v>
      </c>
      <c r="U6" s="45"/>
      <c r="V6" s="45"/>
      <c r="W6" s="45"/>
      <c r="X6" s="45"/>
      <c r="Y6" s="45"/>
      <c r="Z6" s="45"/>
      <c r="AA6" s="45"/>
      <c r="AB6" s="45"/>
      <c r="AC6" s="45"/>
      <c r="AD6" s="45"/>
    </row>
    <row r="7" spans="1:30" ht="15.5" customHeight="1" x14ac:dyDescent="0.55000000000000004">
      <c r="B7" s="29" t="s">
        <v>49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30" ht="15.5" customHeight="1" x14ac:dyDescent="0.55000000000000004"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9" spans="1:30" ht="18" customHeight="1" x14ac:dyDescent="0.55000000000000004">
      <c r="A9" s="30" t="s">
        <v>0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spans="1:30" ht="18" customHeight="1" x14ac:dyDescent="0.55000000000000004">
      <c r="A10" s="30" t="s">
        <v>1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spans="1:30" ht="6" customHeight="1" x14ac:dyDescent="0.55000000000000004"/>
    <row r="12" spans="1:30" ht="23.15" customHeight="1" x14ac:dyDescent="0.55000000000000004">
      <c r="A12" s="31" t="s">
        <v>66</v>
      </c>
      <c r="B12" s="31"/>
      <c r="C12" s="31"/>
      <c r="D12" s="31"/>
      <c r="E12" s="31"/>
      <c r="F12" s="31"/>
      <c r="G12" s="32" t="s">
        <v>12</v>
      </c>
      <c r="H12" s="33"/>
      <c r="I12" s="33"/>
      <c r="J12" s="33"/>
      <c r="K12" s="34"/>
      <c r="L12" s="35" t="s">
        <v>68</v>
      </c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7"/>
    </row>
    <row r="13" spans="1:30" ht="23.15" customHeight="1" x14ac:dyDescent="0.55000000000000004">
      <c r="A13" s="31"/>
      <c r="B13" s="31"/>
      <c r="C13" s="31"/>
      <c r="D13" s="31"/>
      <c r="E13" s="31"/>
      <c r="F13" s="31"/>
      <c r="G13" s="38" t="s">
        <v>13</v>
      </c>
      <c r="H13" s="38"/>
      <c r="I13" s="38"/>
      <c r="J13" s="38"/>
      <c r="K13" s="38"/>
      <c r="L13" s="39" t="s">
        <v>67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</row>
    <row r="14" spans="1:30" ht="23.15" customHeight="1" x14ac:dyDescent="0.55000000000000004">
      <c r="A14" s="61" t="s">
        <v>2</v>
      </c>
      <c r="B14" s="61"/>
      <c r="C14" s="61"/>
      <c r="D14" s="61"/>
      <c r="E14" s="61"/>
      <c r="F14" s="61"/>
      <c r="G14" s="38" t="s">
        <v>3</v>
      </c>
      <c r="H14" s="38"/>
      <c r="I14" s="38"/>
      <c r="J14" s="38"/>
      <c r="K14" s="38"/>
      <c r="L14" s="62">
        <v>100000000</v>
      </c>
      <c r="M14" s="63"/>
      <c r="N14" s="63"/>
      <c r="O14" s="63"/>
      <c r="P14" s="63"/>
      <c r="Q14" s="63"/>
      <c r="R14" s="63"/>
      <c r="S14" s="49" t="s">
        <v>4</v>
      </c>
      <c r="T14" s="50"/>
      <c r="U14" s="51" t="s">
        <v>5</v>
      </c>
      <c r="V14" s="51"/>
      <c r="W14" s="51"/>
      <c r="X14" s="51"/>
      <c r="Y14" s="51"/>
      <c r="Z14" s="62">
        <v>280</v>
      </c>
      <c r="AA14" s="63"/>
      <c r="AB14" s="63"/>
      <c r="AC14" s="49" t="s">
        <v>6</v>
      </c>
      <c r="AD14" s="50"/>
    </row>
    <row r="15" spans="1:30" ht="23.15" customHeight="1" x14ac:dyDescent="0.55000000000000004">
      <c r="A15" s="51" t="s">
        <v>7</v>
      </c>
      <c r="B15" s="51"/>
      <c r="C15" s="51"/>
      <c r="D15" s="51"/>
      <c r="E15" s="51"/>
      <c r="F15" s="51"/>
      <c r="G15" s="39" t="s">
        <v>65</v>
      </c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</row>
    <row r="16" spans="1:30" ht="23.15" customHeight="1" x14ac:dyDescent="0.55000000000000004">
      <c r="A16" s="51" t="s">
        <v>8</v>
      </c>
      <c r="B16" s="51"/>
      <c r="C16" s="51"/>
      <c r="D16" s="51"/>
      <c r="E16" s="51"/>
      <c r="F16" s="51"/>
      <c r="G16" s="39" t="s">
        <v>54</v>
      </c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</row>
    <row r="17" spans="1:32" ht="23.15" customHeight="1" x14ac:dyDescent="0.55000000000000004">
      <c r="A17" s="51" t="s">
        <v>9</v>
      </c>
      <c r="B17" s="51"/>
      <c r="C17" s="51"/>
      <c r="D17" s="51"/>
      <c r="E17" s="51"/>
      <c r="F17" s="51"/>
      <c r="G17" s="52" t="s">
        <v>50</v>
      </c>
      <c r="H17" s="53"/>
      <c r="I17" s="53"/>
      <c r="J17" s="54"/>
      <c r="K17" s="55" t="s">
        <v>55</v>
      </c>
      <c r="L17" s="56"/>
      <c r="M17" s="56"/>
      <c r="N17" s="56"/>
      <c r="O17" s="56"/>
      <c r="P17" s="56"/>
      <c r="Q17" s="56"/>
      <c r="R17" s="57"/>
      <c r="S17" s="52" t="s">
        <v>51</v>
      </c>
      <c r="T17" s="53"/>
      <c r="U17" s="53"/>
      <c r="V17" s="54"/>
      <c r="W17" s="58" t="s">
        <v>56</v>
      </c>
      <c r="X17" s="59"/>
      <c r="Y17" s="59"/>
      <c r="Z17" s="59"/>
      <c r="AA17" s="59"/>
      <c r="AB17" s="59"/>
      <c r="AC17" s="59"/>
      <c r="AD17" s="60"/>
    </row>
    <row r="18" spans="1:32" ht="15.65" customHeight="1" x14ac:dyDescent="0.55000000000000004">
      <c r="A18" s="4"/>
      <c r="B18" s="4"/>
      <c r="C18" s="4"/>
      <c r="D18" s="4"/>
      <c r="E18" s="4"/>
      <c r="F18" s="4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2" ht="25" customHeight="1" x14ac:dyDescent="0.55000000000000004">
      <c r="A19" s="46" t="s">
        <v>10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8"/>
    </row>
    <row r="20" spans="1:32" ht="23.15" customHeight="1" x14ac:dyDescent="0.55000000000000004">
      <c r="A20" s="31" t="s">
        <v>11</v>
      </c>
      <c r="B20" s="31"/>
      <c r="C20" s="31"/>
      <c r="D20" s="31"/>
      <c r="E20" s="31"/>
      <c r="F20" s="31"/>
      <c r="G20" s="32" t="s">
        <v>12</v>
      </c>
      <c r="H20" s="33"/>
      <c r="I20" s="33"/>
      <c r="J20" s="33"/>
      <c r="K20" s="34"/>
      <c r="L20" s="35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7"/>
    </row>
    <row r="21" spans="1:32" ht="23.15" customHeight="1" x14ac:dyDescent="0.55000000000000004">
      <c r="A21" s="31"/>
      <c r="B21" s="31"/>
      <c r="C21" s="31"/>
      <c r="D21" s="31"/>
      <c r="E21" s="31"/>
      <c r="F21" s="31"/>
      <c r="G21" s="38" t="s">
        <v>13</v>
      </c>
      <c r="H21" s="38"/>
      <c r="I21" s="38"/>
      <c r="J21" s="38"/>
      <c r="K21" s="38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</row>
    <row r="22" spans="1:32" ht="23.15" customHeight="1" x14ac:dyDescent="0.55000000000000004">
      <c r="A22" s="61" t="s">
        <v>2</v>
      </c>
      <c r="B22" s="61"/>
      <c r="C22" s="61"/>
      <c r="D22" s="61"/>
      <c r="E22" s="61"/>
      <c r="F22" s="61"/>
      <c r="G22" s="38" t="s">
        <v>3</v>
      </c>
      <c r="H22" s="38"/>
      <c r="I22" s="38"/>
      <c r="J22" s="38"/>
      <c r="K22" s="38"/>
      <c r="L22" s="35"/>
      <c r="M22" s="36"/>
      <c r="N22" s="36"/>
      <c r="O22" s="36"/>
      <c r="P22" s="36"/>
      <c r="Q22" s="36"/>
      <c r="R22" s="36"/>
      <c r="S22" s="49" t="s">
        <v>4</v>
      </c>
      <c r="T22" s="50"/>
      <c r="U22" s="51" t="s">
        <v>5</v>
      </c>
      <c r="V22" s="51"/>
      <c r="W22" s="51"/>
      <c r="X22" s="51"/>
      <c r="Y22" s="51"/>
      <c r="Z22" s="35"/>
      <c r="AA22" s="36"/>
      <c r="AB22" s="36"/>
      <c r="AC22" s="49" t="s">
        <v>6</v>
      </c>
      <c r="AD22" s="50"/>
    </row>
    <row r="23" spans="1:32" ht="23.15" customHeight="1" x14ac:dyDescent="0.55000000000000004">
      <c r="A23" s="51" t="s">
        <v>7</v>
      </c>
      <c r="B23" s="51"/>
      <c r="C23" s="51"/>
      <c r="D23" s="51"/>
      <c r="E23" s="51"/>
      <c r="F23" s="51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</row>
    <row r="24" spans="1:32" ht="23.15" customHeight="1" x14ac:dyDescent="0.55000000000000004">
      <c r="A24" s="51" t="s">
        <v>8</v>
      </c>
      <c r="B24" s="51"/>
      <c r="C24" s="51"/>
      <c r="D24" s="51"/>
      <c r="E24" s="51"/>
      <c r="F24" s="51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</row>
    <row r="25" spans="1:32" ht="23.15" customHeight="1" x14ac:dyDescent="0.55000000000000004">
      <c r="A25" s="51" t="s">
        <v>9</v>
      </c>
      <c r="B25" s="51"/>
      <c r="C25" s="51"/>
      <c r="D25" s="51"/>
      <c r="E25" s="51"/>
      <c r="F25" s="51"/>
      <c r="G25" s="52" t="s">
        <v>50</v>
      </c>
      <c r="H25" s="53"/>
      <c r="I25" s="53"/>
      <c r="J25" s="54"/>
      <c r="K25" s="55"/>
      <c r="L25" s="56"/>
      <c r="M25" s="56"/>
      <c r="N25" s="56"/>
      <c r="O25" s="56"/>
      <c r="P25" s="56"/>
      <c r="Q25" s="56"/>
      <c r="R25" s="57"/>
      <c r="S25" s="52" t="s">
        <v>51</v>
      </c>
      <c r="T25" s="53"/>
      <c r="U25" s="53"/>
      <c r="V25" s="54"/>
      <c r="W25" s="58"/>
      <c r="X25" s="59"/>
      <c r="Y25" s="59"/>
      <c r="Z25" s="59"/>
      <c r="AA25" s="59"/>
      <c r="AB25" s="59"/>
      <c r="AC25" s="59"/>
      <c r="AD25" s="60"/>
    </row>
    <row r="26" spans="1:32" ht="15.5" customHeight="1" x14ac:dyDescent="0.55000000000000004"/>
    <row r="27" spans="1:32" ht="25" customHeight="1" x14ac:dyDescent="0.55000000000000004">
      <c r="A27" s="64" t="s">
        <v>14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2" ht="23.15" customHeight="1" x14ac:dyDescent="0.55000000000000004">
      <c r="A28" s="65" t="s">
        <v>15</v>
      </c>
      <c r="B28" s="66"/>
      <c r="C28" s="66"/>
      <c r="D28" s="66"/>
      <c r="E28" s="66"/>
      <c r="F28" s="67"/>
      <c r="G28" s="68" t="s">
        <v>57</v>
      </c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70"/>
    </row>
    <row r="29" spans="1:32" ht="23.15" customHeight="1" x14ac:dyDescent="0.55000000000000004">
      <c r="A29" s="65" t="s">
        <v>16</v>
      </c>
      <c r="B29" s="66"/>
      <c r="C29" s="66"/>
      <c r="D29" s="66"/>
      <c r="E29" s="66"/>
      <c r="F29" s="67"/>
      <c r="G29" s="71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3"/>
      <c r="AF29" s="9">
        <v>3</v>
      </c>
    </row>
    <row r="30" spans="1:32" ht="23.15" customHeight="1" x14ac:dyDescent="0.55000000000000004">
      <c r="A30" s="38" t="s">
        <v>60</v>
      </c>
      <c r="B30" s="38"/>
      <c r="C30" s="38"/>
      <c r="D30" s="38"/>
      <c r="E30" s="38"/>
      <c r="F30" s="38"/>
      <c r="G30" s="32" t="s">
        <v>58</v>
      </c>
      <c r="H30" s="33"/>
      <c r="I30" s="33"/>
      <c r="J30" s="33"/>
      <c r="K30" s="74">
        <v>2026</v>
      </c>
      <c r="L30" s="75"/>
      <c r="M30" s="75"/>
      <c r="N30" s="7" t="s">
        <v>17</v>
      </c>
      <c r="O30" s="17">
        <v>7</v>
      </c>
      <c r="P30" s="7" t="s">
        <v>18</v>
      </c>
      <c r="Q30" s="17">
        <v>9</v>
      </c>
      <c r="R30" s="8" t="s">
        <v>19</v>
      </c>
      <c r="S30" s="32" t="s">
        <v>59</v>
      </c>
      <c r="T30" s="33"/>
      <c r="U30" s="33"/>
      <c r="V30" s="34"/>
      <c r="W30" s="76">
        <v>2026</v>
      </c>
      <c r="X30" s="76"/>
      <c r="Y30" s="76"/>
      <c r="Z30" s="7" t="s">
        <v>17</v>
      </c>
      <c r="AA30" s="17">
        <v>11</v>
      </c>
      <c r="AB30" s="7" t="s">
        <v>18</v>
      </c>
      <c r="AC30" s="17">
        <v>30</v>
      </c>
      <c r="AD30" s="8" t="s">
        <v>19</v>
      </c>
    </row>
    <row r="31" spans="1:32" ht="23.15" customHeight="1" x14ac:dyDescent="0.55000000000000004">
      <c r="A31" s="77" t="s">
        <v>20</v>
      </c>
      <c r="B31" s="86"/>
      <c r="C31" s="92" t="s">
        <v>21</v>
      </c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4"/>
      <c r="O31" s="95" t="s">
        <v>22</v>
      </c>
      <c r="P31" s="96"/>
      <c r="Q31" s="96"/>
      <c r="R31" s="97"/>
      <c r="S31" s="98">
        <v>63</v>
      </c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16" t="s">
        <v>23</v>
      </c>
    </row>
    <row r="32" spans="1:32" ht="23.15" customHeight="1" x14ac:dyDescent="0.55000000000000004">
      <c r="A32" s="79"/>
      <c r="B32" s="91"/>
      <c r="C32" s="81" t="s">
        <v>24</v>
      </c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7"/>
      <c r="O32" s="95" t="s">
        <v>22</v>
      </c>
      <c r="P32" s="96"/>
      <c r="Q32" s="96"/>
      <c r="R32" s="97"/>
      <c r="S32" s="98">
        <v>33.299999999999997</v>
      </c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16" t="s">
        <v>23</v>
      </c>
    </row>
    <row r="33" spans="1:35" ht="23.15" customHeight="1" x14ac:dyDescent="0.55000000000000004">
      <c r="A33" s="79"/>
      <c r="B33" s="91"/>
      <c r="C33" s="92" t="s">
        <v>25</v>
      </c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4"/>
      <c r="S33" s="51" t="s">
        <v>26</v>
      </c>
      <c r="T33" s="92"/>
      <c r="U33" s="100">
        <f>INT(MIN(S31:AC32))</f>
        <v>33</v>
      </c>
      <c r="V33" s="101"/>
      <c r="W33" s="101"/>
      <c r="X33" s="101"/>
      <c r="Y33" s="101"/>
      <c r="Z33" s="101"/>
      <c r="AA33" s="101"/>
      <c r="AB33" s="101"/>
      <c r="AC33" s="102"/>
      <c r="AD33" s="19" t="s">
        <v>23</v>
      </c>
    </row>
    <row r="34" spans="1:35" ht="23.15" customHeight="1" x14ac:dyDescent="0.55000000000000004">
      <c r="A34" s="79"/>
      <c r="B34" s="91"/>
      <c r="C34" s="77" t="s">
        <v>71</v>
      </c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86"/>
      <c r="S34" s="51" t="s">
        <v>28</v>
      </c>
      <c r="T34" s="92"/>
      <c r="U34" s="109">
        <f>IF(4000001&lt;ROUNDDOWN(U33*40000,-3),4000000,ROUNDDOWN(U33*40000,-3))</f>
        <v>1320000</v>
      </c>
      <c r="V34" s="110"/>
      <c r="W34" s="110"/>
      <c r="X34" s="110"/>
      <c r="Y34" s="110"/>
      <c r="Z34" s="110"/>
      <c r="AA34" s="110"/>
      <c r="AB34" s="110"/>
      <c r="AC34" s="111"/>
      <c r="AD34" s="18" t="s">
        <v>4</v>
      </c>
    </row>
    <row r="35" spans="1:35" ht="23.15" customHeight="1" x14ac:dyDescent="0.55000000000000004">
      <c r="A35" s="81"/>
      <c r="B35" s="87"/>
      <c r="C35" s="81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7"/>
      <c r="S35" s="51"/>
      <c r="T35" s="92"/>
      <c r="U35" s="112" t="s">
        <v>72</v>
      </c>
      <c r="V35" s="113"/>
      <c r="W35" s="113"/>
      <c r="X35" s="113"/>
      <c r="Y35" s="113"/>
      <c r="Z35" s="113"/>
      <c r="AA35" s="113"/>
      <c r="AB35" s="113"/>
      <c r="AC35" s="113"/>
      <c r="AD35" s="113"/>
    </row>
    <row r="36" spans="1:35" ht="23.15" customHeight="1" x14ac:dyDescent="0.55000000000000004">
      <c r="A36" s="77" t="s">
        <v>30</v>
      </c>
      <c r="B36" s="78"/>
      <c r="C36" s="51" t="s">
        <v>52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83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5"/>
      <c r="AF36" s="9">
        <v>1</v>
      </c>
    </row>
    <row r="37" spans="1:35" ht="23.15" customHeight="1" x14ac:dyDescent="0.55000000000000004">
      <c r="A37" s="79"/>
      <c r="B37" s="80"/>
      <c r="C37" s="77" t="str">
        <f>CHOOSE(AF36,"SII登録製品","SII登録製品","その他")</f>
        <v>SII登録製品</v>
      </c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6"/>
      <c r="S37" s="88" t="str">
        <f>CHOOSE(AF36,"メーカー名","メーカー名","アンペア")</f>
        <v>メーカー名</v>
      </c>
      <c r="T37" s="89"/>
      <c r="U37" s="89"/>
      <c r="V37" s="90"/>
      <c r="W37" s="88" t="str">
        <f>CHOOSE(AF36,"登録型番","登録型番","単電池の定格電圧")</f>
        <v>登録型番</v>
      </c>
      <c r="X37" s="89"/>
      <c r="Y37" s="89"/>
      <c r="Z37" s="90"/>
      <c r="AA37" s="89" t="str">
        <f>CHOOSE(AF36,"登録容量","登録容量","蓄電容量")</f>
        <v>登録容量</v>
      </c>
      <c r="AB37" s="89"/>
      <c r="AC37" s="89"/>
      <c r="AD37" s="90"/>
    </row>
    <row r="38" spans="1:35" ht="23.15" customHeight="1" x14ac:dyDescent="0.55000000000000004">
      <c r="A38" s="79"/>
      <c r="B38" s="80"/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7"/>
      <c r="S38" s="103" t="str">
        <f>IF(S37="アンペア",ROUNDDOWN(AA38/W38*1000,0),"")</f>
        <v/>
      </c>
      <c r="T38" s="104"/>
      <c r="U38" s="104"/>
      <c r="V38" s="10" t="str">
        <f>CHOOSE(AF36,"","","Ah")</f>
        <v/>
      </c>
      <c r="W38" s="105"/>
      <c r="X38" s="106"/>
      <c r="Y38" s="106"/>
      <c r="Z38" s="11" t="str">
        <f>CHOOSE(AF36," "," ","V")</f>
        <v xml:space="preserve"> </v>
      </c>
      <c r="AA38" s="106"/>
      <c r="AB38" s="106"/>
      <c r="AC38" s="106"/>
      <c r="AD38" s="12" t="s">
        <v>31</v>
      </c>
    </row>
    <row r="39" spans="1:35" ht="23.15" customHeight="1" x14ac:dyDescent="0.55000000000000004">
      <c r="A39" s="79"/>
      <c r="B39" s="80"/>
      <c r="C39" s="92" t="str">
        <f>CHOOSE(AF36,"設置セット数","設置セット数","設　置　台　数")</f>
        <v>設置セット数</v>
      </c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4"/>
      <c r="S39" s="107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2" t="str">
        <f>CHOOSE(AF36,"","セット","台")</f>
        <v/>
      </c>
    </row>
    <row r="40" spans="1:35" ht="23.15" customHeight="1" x14ac:dyDescent="0.55000000000000004">
      <c r="A40" s="79"/>
      <c r="B40" s="80"/>
      <c r="C40" s="51" t="s">
        <v>53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 t="s">
        <v>32</v>
      </c>
      <c r="T40" s="92"/>
      <c r="U40" s="100">
        <f>ROUNDDOWN(AA38*S39,1)</f>
        <v>0</v>
      </c>
      <c r="V40" s="101"/>
      <c r="W40" s="101"/>
      <c r="X40" s="101"/>
      <c r="Y40" s="101"/>
      <c r="Z40" s="101"/>
      <c r="AA40" s="101"/>
      <c r="AB40" s="101"/>
      <c r="AC40" s="102"/>
      <c r="AD40" s="19" t="s">
        <v>31</v>
      </c>
    </row>
    <row r="41" spans="1:35" ht="23.15" customHeight="1" x14ac:dyDescent="0.55000000000000004">
      <c r="A41" s="79"/>
      <c r="B41" s="80"/>
      <c r="C41" s="61" t="s">
        <v>33</v>
      </c>
      <c r="D41" s="61"/>
      <c r="E41" s="61"/>
      <c r="F41" s="61"/>
      <c r="G41" s="61"/>
      <c r="H41" s="61"/>
      <c r="I41" s="61"/>
      <c r="J41" s="61"/>
      <c r="K41" s="61"/>
      <c r="L41" s="61"/>
      <c r="M41" s="32" t="s">
        <v>34</v>
      </c>
      <c r="N41" s="33"/>
      <c r="O41" s="33"/>
      <c r="P41" s="33"/>
      <c r="Q41" s="33"/>
      <c r="R41" s="34"/>
      <c r="S41" s="114" t="s">
        <v>35</v>
      </c>
      <c r="T41" s="115"/>
      <c r="U41" s="116"/>
      <c r="V41" s="117"/>
      <c r="W41" s="117"/>
      <c r="X41" s="117"/>
      <c r="Y41" s="117"/>
      <c r="Z41" s="117"/>
      <c r="AA41" s="117"/>
      <c r="AB41" s="117"/>
      <c r="AC41" s="107"/>
      <c r="AD41" s="16" t="s">
        <v>4</v>
      </c>
    </row>
    <row r="42" spans="1:35" ht="23.15" customHeight="1" x14ac:dyDescent="0.55000000000000004">
      <c r="A42" s="79"/>
      <c r="B42" s="80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32" t="s">
        <v>36</v>
      </c>
      <c r="N42" s="33"/>
      <c r="O42" s="33"/>
      <c r="P42" s="33"/>
      <c r="Q42" s="33"/>
      <c r="R42" s="34"/>
      <c r="S42" s="114" t="s">
        <v>37</v>
      </c>
      <c r="T42" s="115"/>
      <c r="U42" s="118"/>
      <c r="V42" s="119"/>
      <c r="W42" s="119"/>
      <c r="X42" s="119"/>
      <c r="Y42" s="119"/>
      <c r="Z42" s="119"/>
      <c r="AA42" s="119"/>
      <c r="AB42" s="119"/>
      <c r="AC42" s="120"/>
      <c r="AD42" s="16" t="s">
        <v>4</v>
      </c>
    </row>
    <row r="43" spans="1:35" ht="23.15" customHeight="1" x14ac:dyDescent="0.55000000000000004">
      <c r="A43" s="79"/>
      <c r="B43" s="80"/>
      <c r="C43" s="51" t="s">
        <v>38</v>
      </c>
      <c r="D43" s="51"/>
      <c r="E43" s="51"/>
      <c r="F43" s="51"/>
      <c r="G43" s="51"/>
      <c r="H43" s="51"/>
      <c r="I43" s="51"/>
      <c r="J43" s="51"/>
      <c r="K43" s="51"/>
      <c r="L43" s="51"/>
      <c r="M43" s="51" t="s">
        <v>39</v>
      </c>
      <c r="N43" s="51"/>
      <c r="O43" s="51"/>
      <c r="P43" s="51"/>
      <c r="Q43" s="51"/>
      <c r="R43" s="51"/>
      <c r="S43" s="51" t="s">
        <v>40</v>
      </c>
      <c r="T43" s="92"/>
      <c r="U43" s="121" t="e">
        <f>ROUNDDOWN((U41+U42)/U40,0)</f>
        <v>#DIV/0!</v>
      </c>
      <c r="V43" s="121"/>
      <c r="W43" s="121"/>
      <c r="X43" s="121"/>
      <c r="Y43" s="121"/>
      <c r="Z43" s="121"/>
      <c r="AA43" s="121"/>
      <c r="AB43" s="121"/>
      <c r="AC43" s="121"/>
      <c r="AD43" s="86" t="s">
        <v>4</v>
      </c>
      <c r="AI43" s="13"/>
    </row>
    <row r="44" spans="1:35" ht="23.15" customHeight="1" x14ac:dyDescent="0.55000000000000004">
      <c r="A44" s="79"/>
      <c r="B44" s="80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92"/>
      <c r="U44" s="122"/>
      <c r="V44" s="122"/>
      <c r="W44" s="122"/>
      <c r="X44" s="122"/>
      <c r="Y44" s="122"/>
      <c r="Z44" s="122"/>
      <c r="AA44" s="122"/>
      <c r="AB44" s="122"/>
      <c r="AC44" s="122"/>
      <c r="AD44" s="87"/>
      <c r="AI44" s="13"/>
    </row>
    <row r="45" spans="1:35" ht="23.15" customHeight="1" x14ac:dyDescent="0.55000000000000004">
      <c r="A45" s="79"/>
      <c r="B45" s="80"/>
      <c r="C45" s="123" t="s">
        <v>61</v>
      </c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51" t="s">
        <v>41</v>
      </c>
      <c r="T45" s="92"/>
      <c r="U45" s="124" t="e" cm="1">
        <f t="array" ref="U45">_xlfn.IFS(C37="SII登録製品",(IF(155001&gt;U43,(IF(U40&lt;100,ROUNDDOWN((U41+U42)*1/3,-3),ROUNDDOWN(U43*1/3*100,-3))),IF(U40&lt;100,ROUNDDOWN(155000*U40*1/3,-3),ROUNDDOWN(155000*1/3*100,-3)))),C37="その他",(IF(190001&gt;U43,(IF(U40&lt;100,ROUNDDOWN((U41+U42)*1/3,-3),ROUNDDOWN(U43*1/3*100,-3))),IF(U40&lt;100,ROUNDDOWN(190000*U40*1/3,-3),ROUNDDOWN(190000*1/3*100,-3)))))</f>
        <v>#DIV/0!</v>
      </c>
      <c r="V45" s="125"/>
      <c r="W45" s="125"/>
      <c r="X45" s="125"/>
      <c r="Y45" s="125"/>
      <c r="Z45" s="125"/>
      <c r="AA45" s="125"/>
      <c r="AB45" s="125"/>
      <c r="AC45" s="126"/>
      <c r="AD45" s="94" t="s">
        <v>4</v>
      </c>
      <c r="AI45" s="13"/>
    </row>
    <row r="46" spans="1:35" ht="23.15" customHeight="1" x14ac:dyDescent="0.55000000000000004">
      <c r="A46" s="81"/>
      <c r="B46" s="82"/>
      <c r="C46" s="127" t="s">
        <v>42</v>
      </c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51"/>
      <c r="T46" s="92"/>
      <c r="U46" s="124"/>
      <c r="V46" s="125"/>
      <c r="W46" s="125"/>
      <c r="X46" s="125"/>
      <c r="Y46" s="125"/>
      <c r="Z46" s="125"/>
      <c r="AA46" s="125"/>
      <c r="AB46" s="125"/>
      <c r="AC46" s="126"/>
      <c r="AD46" s="94"/>
    </row>
    <row r="47" spans="1:35" ht="23.15" customHeight="1" x14ac:dyDescent="0.55000000000000004">
      <c r="A47" s="51" t="s">
        <v>43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132">
        <f>IF(S39="",U34,U34+U45)</f>
        <v>1320000</v>
      </c>
      <c r="T47" s="133"/>
      <c r="U47" s="133"/>
      <c r="V47" s="133"/>
      <c r="W47" s="133"/>
      <c r="X47" s="133"/>
      <c r="Y47" s="133"/>
      <c r="Z47" s="133"/>
      <c r="AA47" s="133"/>
      <c r="AB47" s="133"/>
      <c r="AC47" s="134"/>
      <c r="AD47" s="19" t="s">
        <v>4</v>
      </c>
    </row>
    <row r="48" spans="1:35" ht="23.15" customHeight="1" x14ac:dyDescent="0.55000000000000004">
      <c r="A48" s="51" t="s">
        <v>44</v>
      </c>
      <c r="B48" s="51"/>
      <c r="C48" s="51"/>
      <c r="D48" s="51"/>
      <c r="E48" s="51"/>
      <c r="F48" s="51"/>
      <c r="G48" s="135"/>
      <c r="H48" s="135"/>
      <c r="I48" s="135"/>
      <c r="J48" s="135"/>
      <c r="K48" s="135"/>
      <c r="L48" s="135"/>
      <c r="M48" s="51" t="str">
        <f>CHOOSE(AF48,"売電先","")</f>
        <v/>
      </c>
      <c r="N48" s="51"/>
      <c r="O48" s="51"/>
      <c r="P48" s="51"/>
      <c r="Q48" s="51"/>
      <c r="R48" s="51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F48" s="9">
        <v>2</v>
      </c>
    </row>
    <row r="49" spans="1:30" ht="23.15" customHeight="1" x14ac:dyDescent="0.55000000000000004">
      <c r="A49" s="51"/>
      <c r="B49" s="51"/>
      <c r="C49" s="51"/>
      <c r="D49" s="51"/>
      <c r="E49" s="51"/>
      <c r="F49" s="51"/>
      <c r="G49" s="135"/>
      <c r="H49" s="135"/>
      <c r="I49" s="135"/>
      <c r="J49" s="135"/>
      <c r="K49" s="135"/>
      <c r="L49" s="135"/>
      <c r="M49" s="51" t="str">
        <f>CHOOSE(AF48,"確認事項","")</f>
        <v/>
      </c>
      <c r="N49" s="51"/>
      <c r="O49" s="51"/>
      <c r="P49" s="51"/>
      <c r="Q49" s="51"/>
      <c r="R49" s="51"/>
      <c r="S49" s="14"/>
      <c r="T49" s="76" t="str">
        <f>CHOOSE(AF48,"FIT制度による売電は行いません。","")</f>
        <v/>
      </c>
      <c r="U49" s="76"/>
      <c r="V49" s="76"/>
      <c r="W49" s="76"/>
      <c r="X49" s="76"/>
      <c r="Y49" s="76"/>
      <c r="Z49" s="76"/>
      <c r="AA49" s="76"/>
      <c r="AB49" s="76"/>
      <c r="AC49" s="76"/>
      <c r="AD49" s="136"/>
    </row>
    <row r="50" spans="1:30" ht="23.15" customHeight="1" x14ac:dyDescent="0.55000000000000004">
      <c r="A50" s="128" t="str">
        <f>CHOOSE(AF29,"※リースモデル又はオンサイトＰＰＡモデルの場合のみ記入","※リースモデル又はオンサイトＰＰＡモデルの場合のみ記入","")</f>
        <v/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</row>
    <row r="51" spans="1:30" ht="23.15" customHeight="1" x14ac:dyDescent="0.55000000000000004">
      <c r="A51" s="129" t="str">
        <f>CHOOSE(AF29,"契約期間 ","契約期間","")</f>
        <v/>
      </c>
      <c r="B51" s="130"/>
      <c r="C51" s="130"/>
      <c r="D51" s="130"/>
      <c r="E51" s="130"/>
      <c r="F51" s="131"/>
      <c r="G51" s="32" t="str">
        <f>CHOOSE(AF29,"開始予定日","開始予定日","")</f>
        <v/>
      </c>
      <c r="H51" s="33"/>
      <c r="I51" s="33"/>
      <c r="J51" s="33"/>
      <c r="K51" s="74"/>
      <c r="L51" s="75"/>
      <c r="M51" s="75"/>
      <c r="N51" s="15" t="str">
        <f>CHOOSE(AF29,"年","年","")</f>
        <v/>
      </c>
      <c r="O51" s="17"/>
      <c r="P51" s="7" t="str">
        <f>CHOOSE(AF29,"月","月","")</f>
        <v/>
      </c>
      <c r="Q51" s="17"/>
      <c r="R51" s="8" t="str">
        <f>CHOOSE(AF29,"日","日","")</f>
        <v/>
      </c>
      <c r="S51" s="32" t="str">
        <f>CHOOSE(AF29,"終了予定日","終了予定日","")</f>
        <v/>
      </c>
      <c r="T51" s="33"/>
      <c r="U51" s="33"/>
      <c r="V51" s="34"/>
      <c r="W51" s="74"/>
      <c r="X51" s="75"/>
      <c r="Y51" s="75"/>
      <c r="Z51" s="7" t="str">
        <f>CHOOSE(AF29,"年","年","")</f>
        <v/>
      </c>
      <c r="AA51" s="17"/>
      <c r="AB51" s="7" t="str">
        <f>CHOOSE(AF29,"月","月","")</f>
        <v/>
      </c>
      <c r="AC51" s="17"/>
      <c r="AD51" s="8" t="str">
        <f>CHOOSE(AF29,"日","日","")</f>
        <v/>
      </c>
    </row>
    <row r="52" spans="1:30" ht="15" customHeight="1" x14ac:dyDescent="0.55000000000000004">
      <c r="A52" s="2"/>
    </row>
    <row r="53" spans="1:30" ht="15" customHeight="1" x14ac:dyDescent="0.55000000000000004">
      <c r="A53" s="2"/>
    </row>
    <row r="54" spans="1:30" ht="15" customHeight="1" x14ac:dyDescent="0.55000000000000004">
      <c r="A54" s="2"/>
    </row>
    <row r="55" spans="1:30" ht="15" customHeight="1" x14ac:dyDescent="0.55000000000000004">
      <c r="A55" s="2"/>
    </row>
    <row r="56" spans="1:30" ht="15" customHeight="1" x14ac:dyDescent="0.55000000000000004">
      <c r="A56" s="2"/>
    </row>
    <row r="57" spans="1:30" ht="18" customHeight="1" x14ac:dyDescent="0.55000000000000004"/>
  </sheetData>
  <mergeCells count="123">
    <mergeCell ref="A50:AD50"/>
    <mergeCell ref="A51:F51"/>
    <mergeCell ref="G51:J51"/>
    <mergeCell ref="K51:M51"/>
    <mergeCell ref="S51:V51"/>
    <mergeCell ref="W51:Y51"/>
    <mergeCell ref="A47:R47"/>
    <mergeCell ref="S47:AC47"/>
    <mergeCell ref="A48:F49"/>
    <mergeCell ref="G48:L49"/>
    <mergeCell ref="M48:R48"/>
    <mergeCell ref="S48:AD48"/>
    <mergeCell ref="M49:R49"/>
    <mergeCell ref="T49:AD49"/>
    <mergeCell ref="C43:L44"/>
    <mergeCell ref="M43:R44"/>
    <mergeCell ref="S43:T44"/>
    <mergeCell ref="U43:AC44"/>
    <mergeCell ref="AD43:AD44"/>
    <mergeCell ref="C45:R45"/>
    <mergeCell ref="S45:T46"/>
    <mergeCell ref="U45:AC46"/>
    <mergeCell ref="AD45:AD46"/>
    <mergeCell ref="C46:R46"/>
    <mergeCell ref="U34:AC34"/>
    <mergeCell ref="U35:AD35"/>
    <mergeCell ref="C40:R40"/>
    <mergeCell ref="S40:T40"/>
    <mergeCell ref="U40:AC40"/>
    <mergeCell ref="C41:L42"/>
    <mergeCell ref="M41:R41"/>
    <mergeCell ref="S41:T41"/>
    <mergeCell ref="U41:AC41"/>
    <mergeCell ref="M42:R42"/>
    <mergeCell ref="S42:T42"/>
    <mergeCell ref="U42:AC42"/>
    <mergeCell ref="A36:B46"/>
    <mergeCell ref="C36:R36"/>
    <mergeCell ref="S36:AD36"/>
    <mergeCell ref="C37:R38"/>
    <mergeCell ref="S37:V37"/>
    <mergeCell ref="W37:Z37"/>
    <mergeCell ref="A31:B35"/>
    <mergeCell ref="C31:N31"/>
    <mergeCell ref="O31:R31"/>
    <mergeCell ref="S31:AC31"/>
    <mergeCell ref="C32:N32"/>
    <mergeCell ref="O32:R32"/>
    <mergeCell ref="S32:AC32"/>
    <mergeCell ref="C33:R33"/>
    <mergeCell ref="S33:T33"/>
    <mergeCell ref="U33:AC33"/>
    <mergeCell ref="AA37:AD37"/>
    <mergeCell ref="S38:U38"/>
    <mergeCell ref="W38:Y38"/>
    <mergeCell ref="AA38:AC38"/>
    <mergeCell ref="C39:R39"/>
    <mergeCell ref="S39:AC39"/>
    <mergeCell ref="C34:R35"/>
    <mergeCell ref="S34:T35"/>
    <mergeCell ref="A27:AD27"/>
    <mergeCell ref="A28:F28"/>
    <mergeCell ref="G28:AD28"/>
    <mergeCell ref="A29:F29"/>
    <mergeCell ref="G29:AD29"/>
    <mergeCell ref="A30:F30"/>
    <mergeCell ref="G30:J30"/>
    <mergeCell ref="K30:M30"/>
    <mergeCell ref="S30:V30"/>
    <mergeCell ref="W30:Y30"/>
    <mergeCell ref="AC22:AD22"/>
    <mergeCell ref="A23:F23"/>
    <mergeCell ref="G23:AD23"/>
    <mergeCell ref="A24:F24"/>
    <mergeCell ref="G24:AD24"/>
    <mergeCell ref="A25:F25"/>
    <mergeCell ref="G25:J25"/>
    <mergeCell ref="K25:R25"/>
    <mergeCell ref="S25:V25"/>
    <mergeCell ref="W25:AD25"/>
    <mergeCell ref="A22:F22"/>
    <mergeCell ref="G22:K22"/>
    <mergeCell ref="L22:R22"/>
    <mergeCell ref="S22:T22"/>
    <mergeCell ref="U22:Y22"/>
    <mergeCell ref="Z22:AB22"/>
    <mergeCell ref="A19:AD19"/>
    <mergeCell ref="A20:F21"/>
    <mergeCell ref="G20:K20"/>
    <mergeCell ref="L20:AD20"/>
    <mergeCell ref="G21:K21"/>
    <mergeCell ref="L21:AD21"/>
    <mergeCell ref="A15:F15"/>
    <mergeCell ref="G15:AD15"/>
    <mergeCell ref="A16:F16"/>
    <mergeCell ref="G16:AD16"/>
    <mergeCell ref="A17:F17"/>
    <mergeCell ref="G17:J17"/>
    <mergeCell ref="K17:R17"/>
    <mergeCell ref="S17:V17"/>
    <mergeCell ref="W17:AD17"/>
    <mergeCell ref="B7:AC7"/>
    <mergeCell ref="A14:F14"/>
    <mergeCell ref="G14:K14"/>
    <mergeCell ref="L14:R14"/>
    <mergeCell ref="S14:T14"/>
    <mergeCell ref="U14:Y14"/>
    <mergeCell ref="Z14:AB14"/>
    <mergeCell ref="AC14:AD14"/>
    <mergeCell ref="A2:AB2"/>
    <mergeCell ref="U3:W3"/>
    <mergeCell ref="B4:AC4"/>
    <mergeCell ref="C6:D6"/>
    <mergeCell ref="J6:P6"/>
    <mergeCell ref="Q6:S6"/>
    <mergeCell ref="T6:AD6"/>
    <mergeCell ref="A9:AD9"/>
    <mergeCell ref="A10:AD10"/>
    <mergeCell ref="A12:F13"/>
    <mergeCell ref="G12:K12"/>
    <mergeCell ref="L12:AD12"/>
    <mergeCell ref="G13:K13"/>
    <mergeCell ref="L13:AD13"/>
  </mergeCells>
  <phoneticPr fontId="2"/>
  <conditionalFormatting sqref="A51:AD51">
    <cfRule type="expression" dxfId="5" priority="2">
      <formula>$AF$29=3</formula>
    </cfRule>
  </conditionalFormatting>
  <conditionalFormatting sqref="M48:R48">
    <cfRule type="expression" dxfId="4" priority="5">
      <formula>$AF$48=2</formula>
    </cfRule>
  </conditionalFormatting>
  <conditionalFormatting sqref="M49:R49">
    <cfRule type="expression" dxfId="3" priority="4">
      <formula>$AF$48=2</formula>
    </cfRule>
  </conditionalFormatting>
  <conditionalFormatting sqref="S38:V38">
    <cfRule type="expression" dxfId="2" priority="6">
      <formula>$S$37="アンペア"</formula>
    </cfRule>
  </conditionalFormatting>
  <conditionalFormatting sqref="S48:AD48">
    <cfRule type="expression" dxfId="1" priority="3">
      <formula>$AF$48=2</formula>
    </cfRule>
  </conditionalFormatting>
  <conditionalFormatting sqref="S49:AD49">
    <cfRule type="expression" dxfId="0" priority="1">
      <formula>$AF$48=2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31:AC32" xr:uid="{68924D64-9308-49F1-AE0E-9B611F460441}">
      <formula1>S31*10=INT(S31*10)</formula1>
    </dataValidation>
    <dataValidation type="list" allowBlank="1" showInputMessage="1" showErrorMessage="1" sqref="G15:AD15 G23:AD23" xr:uid="{22CE6D83-0418-4DA3-A848-3C2BBF34B1A4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8:AC38" xr:uid="{29EF38D1-F18D-48BB-85B3-8C6A6C42DAC1}">
      <formula1>AA38*100=INT(AA38*100)</formula1>
    </dataValidation>
  </dataValidations>
  <pageMargins left="1.1023622047244095" right="0.19685039370078741" top="0.55118110236220474" bottom="0.35433070866141736" header="0.31496062992125984" footer="0.31496062992125984"/>
  <pageSetup paperSize="9" scale="7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オンサイトPPAモデル">
              <controlPr defaultSize="0" autoFill="0" autoLine="0" autoPict="0">
                <anchor moveWithCells="1">
                  <from>
                    <xdr:col>18</xdr:col>
                    <xdr:colOff>139700</xdr:colOff>
                    <xdr:row>28</xdr:row>
                    <xdr:rowOff>12700</xdr:rowOff>
                  </from>
                  <to>
                    <xdr:col>24</xdr:col>
                    <xdr:colOff>44450</xdr:colOff>
                    <xdr:row>28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リースモデル">
              <controlPr defaultSize="0" autoFill="0" autoLine="0" autoPict="0">
                <anchor moveWithCells="1">
                  <from>
                    <xdr:col>14</xdr:col>
                    <xdr:colOff>222250</xdr:colOff>
                    <xdr:row>28</xdr:row>
                    <xdr:rowOff>12700</xdr:rowOff>
                  </from>
                  <to>
                    <xdr:col>18</xdr:col>
                    <xdr:colOff>127000</xdr:colOff>
                    <xdr:row>28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自社購入">
              <controlPr defaultSize="0" autoFill="0" autoLine="0" autoPict="0">
                <anchor moveWithCells="1">
                  <from>
                    <xdr:col>11</xdr:col>
                    <xdr:colOff>120650</xdr:colOff>
                    <xdr:row>28</xdr:row>
                    <xdr:rowOff>12700</xdr:rowOff>
                  </from>
                  <to>
                    <xdr:col>14</xdr:col>
                    <xdr:colOff>184150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7" name="Group Box 4">
              <controlPr defaultSize="0" autoFill="0" autoPict="0">
                <anchor moveWithCells="1">
                  <from>
                    <xdr:col>9</xdr:col>
                    <xdr:colOff>209550</xdr:colOff>
                    <xdr:row>27</xdr:row>
                    <xdr:rowOff>177800</xdr:rowOff>
                  </from>
                  <to>
                    <xdr:col>26</xdr:col>
                    <xdr:colOff>57150</xdr:colOff>
                    <xdr:row>29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8" name="Option Button 5">
              <controlPr defaultSize="0" autoFill="0" autoLine="0" autoPict="0">
                <anchor moveWithCells="1">
                  <from>
                    <xdr:col>6</xdr:col>
                    <xdr:colOff>215900</xdr:colOff>
                    <xdr:row>47</xdr:row>
                    <xdr:rowOff>57150</xdr:rowOff>
                  </from>
                  <to>
                    <xdr:col>9</xdr:col>
                    <xdr:colOff>146050</xdr:colOff>
                    <xdr:row>48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9" name="Option Button 6">
              <controlPr defaultSize="0" autoFill="0" autoLine="0" autoPict="0">
                <anchor moveWithCells="1">
                  <from>
                    <xdr:col>9</xdr:col>
                    <xdr:colOff>114300</xdr:colOff>
                    <xdr:row>47</xdr:row>
                    <xdr:rowOff>57150</xdr:rowOff>
                  </from>
                  <to>
                    <xdr:col>12</xdr:col>
                    <xdr:colOff>44450</xdr:colOff>
                    <xdr:row>48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10" name="Group Box 7">
              <controlPr defaultSize="0" autoFill="0" autoPict="0">
                <anchor moveWithCells="1">
                  <from>
                    <xdr:col>5</xdr:col>
                    <xdr:colOff>146050</xdr:colOff>
                    <xdr:row>46</xdr:row>
                    <xdr:rowOff>184150</xdr:rowOff>
                  </from>
                  <to>
                    <xdr:col>13</xdr:col>
                    <xdr:colOff>63500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48</xdr:row>
                    <xdr:rowOff>25400</xdr:rowOff>
                  </from>
                  <to>
                    <xdr:col>19</xdr:col>
                    <xdr:colOff>0</xdr:colOff>
                    <xdr:row>48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2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35</xdr:row>
                    <xdr:rowOff>25400</xdr:rowOff>
                  </from>
                  <to>
                    <xdr:col>22</xdr:col>
                    <xdr:colOff>31750</xdr:colOff>
                    <xdr:row>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35</xdr:row>
                    <xdr:rowOff>25400</xdr:rowOff>
                  </from>
                  <to>
                    <xdr:col>25</xdr:col>
                    <xdr:colOff>82550</xdr:colOff>
                    <xdr:row>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35</xdr:row>
                    <xdr:rowOff>25400</xdr:rowOff>
                  </from>
                  <to>
                    <xdr:col>29</xdr:col>
                    <xdr:colOff>133350</xdr:colOff>
                    <xdr:row>35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入力用(通常版)</vt:lpstr>
      <vt:lpstr>入力用(サステナビリティ・リンク・ローン又はSBT認定取得版)</vt:lpstr>
      <vt:lpstr>記載例</vt:lpstr>
      <vt:lpstr>記載例!Print_Area</vt:lpstr>
      <vt:lpstr>'入力用(サステナビリティ・リンク・ローン又はSBT認定取得版)'!Print_Area</vt:lpstr>
      <vt:lpstr>'入力用(通常版)'!Print_Area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岸野　翔汰</dc:creator>
  <cp:keywords/>
  <dc:description/>
  <cp:lastModifiedBy>川井　英太朗</cp:lastModifiedBy>
  <cp:revision/>
  <cp:lastPrinted>2025-04-14T08:41:15Z</cp:lastPrinted>
  <dcterms:created xsi:type="dcterms:W3CDTF">2023-03-17T01:15:20Z</dcterms:created>
  <dcterms:modified xsi:type="dcterms:W3CDTF">2026-03-25T05:55:10Z</dcterms:modified>
  <cp:category/>
  <cp:contentStatus/>
</cp:coreProperties>
</file>