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287121\Documents\01_R8_省CO2補助金\00_交付要領・手引き・様式\HP掲載用\"/>
    </mc:Choice>
  </mc:AlternateContent>
  <xr:revisionPtr revIDLastSave="0" documentId="13_ncr:1_{7FF84AF2-A1DD-4F96-AF83-48046DF052B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照明用" sheetId="16" r:id="rId1"/>
    <sheet name="電気空調用" sheetId="22" r:id="rId2"/>
    <sheet name="その他の設備用" sheetId="27" r:id="rId3"/>
  </sheets>
  <definedNames>
    <definedName name="_xlnm.Print_Area" localSheetId="2">その他の設備用!$A$1:$AA$44</definedName>
    <definedName name="_xlnm.Print_Area" localSheetId="0">照明用!$A$1:$T$34</definedName>
    <definedName name="_xlnm.Print_Area" localSheetId="1">電気空調用!$A$1:$V$34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7" l="1"/>
  <c r="Y14" i="27" l="1"/>
  <c r="F7" i="22"/>
  <c r="I7" i="22" s="1"/>
  <c r="E7" i="16"/>
  <c r="H7" i="16" s="1"/>
  <c r="H8" i="16"/>
  <c r="I8" i="22"/>
  <c r="S15" i="27"/>
  <c r="S16" i="27"/>
  <c r="S17" i="27"/>
  <c r="S18" i="27"/>
  <c r="S19" i="27"/>
  <c r="S14" i="27"/>
  <c r="Y24" i="27"/>
  <c r="Y32" i="27"/>
  <c r="Y25" i="27"/>
  <c r="Y26" i="27"/>
  <c r="Y27" i="27"/>
  <c r="Y28" i="27"/>
  <c r="Y29" i="27"/>
  <c r="Y30" i="27"/>
  <c r="Y31" i="27"/>
  <c r="F15" i="27"/>
  <c r="F16" i="27"/>
  <c r="F17" i="27"/>
  <c r="F18" i="27"/>
  <c r="F19" i="27"/>
  <c r="F14" i="27"/>
  <c r="L25" i="27"/>
  <c r="L24" i="27"/>
  <c r="E8" i="16"/>
  <c r="J15" i="16"/>
  <c r="J16" i="16"/>
  <c r="J17" i="16"/>
  <c r="J18" i="16"/>
  <c r="J19" i="16"/>
  <c r="J20" i="16"/>
  <c r="J21" i="16"/>
  <c r="J22" i="16"/>
  <c r="J23" i="16"/>
  <c r="J14" i="16"/>
  <c r="C4" i="16" l="1"/>
  <c r="L26" i="27"/>
  <c r="D4" i="27" s="1"/>
  <c r="L27" i="27"/>
  <c r="L28" i="27"/>
  <c r="L29" i="27"/>
  <c r="L30" i="27"/>
  <c r="L31" i="27"/>
  <c r="L32" i="27"/>
  <c r="D5" i="27" l="1"/>
  <c r="D7" i="27" s="1"/>
  <c r="D8" i="27" l="1"/>
  <c r="M15" i="27"/>
  <c r="L15" i="27"/>
  <c r="M19" i="27"/>
  <c r="L19" i="27"/>
  <c r="M18" i="27"/>
  <c r="L18" i="27"/>
  <c r="M17" i="27"/>
  <c r="L17" i="27"/>
  <c r="M16" i="27"/>
  <c r="L16" i="27"/>
  <c r="Z14" i="27"/>
  <c r="E4" i="16"/>
  <c r="R14" i="16" l="1"/>
  <c r="T15" i="22"/>
  <c r="T16" i="22"/>
  <c r="T17" i="22"/>
  <c r="T18" i="22"/>
  <c r="T19" i="22"/>
  <c r="T20" i="22"/>
  <c r="T21" i="22"/>
  <c r="T22" i="22"/>
  <c r="T23" i="22"/>
  <c r="T14" i="22"/>
  <c r="R15" i="16"/>
  <c r="R16" i="16"/>
  <c r="R17" i="16"/>
  <c r="R18" i="16"/>
  <c r="R19" i="16"/>
  <c r="R20" i="16"/>
  <c r="R21" i="16"/>
  <c r="R22" i="16"/>
  <c r="R23" i="16"/>
  <c r="Y16" i="27"/>
  <c r="Y17" i="27"/>
  <c r="Y18" i="27"/>
  <c r="Y15" i="27"/>
  <c r="Z19" i="27"/>
  <c r="Z18" i="27" l="1"/>
  <c r="Z17" i="27"/>
  <c r="Z16" i="27"/>
  <c r="Z15" i="27"/>
  <c r="Y19" i="27"/>
  <c r="M14" i="27"/>
  <c r="G8" i="27" l="1"/>
  <c r="G7" i="27"/>
  <c r="K14" i="22" l="1"/>
  <c r="D4" i="22" s="1"/>
  <c r="F4" i="22" s="1"/>
  <c r="D5" i="22"/>
  <c r="F5" i="22" s="1"/>
  <c r="K15" i="22"/>
  <c r="K16" i="22"/>
  <c r="K17" i="22"/>
  <c r="K18" i="22"/>
  <c r="K19" i="22"/>
  <c r="K20" i="22"/>
  <c r="K21" i="22"/>
  <c r="K22" i="22"/>
  <c r="K23" i="22"/>
  <c r="F8" i="22" l="1"/>
  <c r="C5" i="16" l="1"/>
  <c r="E5" i="16" s="1"/>
</calcChain>
</file>

<file path=xl/sharedStrings.xml><?xml version="1.0" encoding="utf-8"?>
<sst xmlns="http://schemas.openxmlformats.org/spreadsheetml/2006/main" count="359" uniqueCount="73">
  <si>
    <t>設備（メーカー・型式等）</t>
  </si>
  <si>
    <t>時間</t>
  </si>
  <si>
    <t>日</t>
    <rPh sb="0" eb="1">
      <t>ニチ</t>
    </rPh>
    <phoneticPr fontId="18"/>
  </si>
  <si>
    <t>台数</t>
    <phoneticPr fontId="18"/>
  </si>
  <si>
    <t>１日当たり
使用時間</t>
    <phoneticPr fontId="18"/>
  </si>
  <si>
    <t>年間使用
日数</t>
    <phoneticPr fontId="18"/>
  </si>
  <si>
    <t>現行及び事業実施後の設備のエネルギー使用量及び二酸化炭素排出量</t>
    <phoneticPr fontId="18"/>
  </si>
  <si>
    <t>更新後設備</t>
    <rPh sb="0" eb="3">
      <t>コウシンゴ</t>
    </rPh>
    <rPh sb="3" eb="5">
      <t>セツビ</t>
    </rPh>
    <phoneticPr fontId="18"/>
  </si>
  <si>
    <t>現行（更新前）設備</t>
    <rPh sb="0" eb="2">
      <t>ゲンコウ</t>
    </rPh>
    <rPh sb="3" eb="6">
      <t>コウシンマエ</t>
    </rPh>
    <rPh sb="7" eb="9">
      <t>セツビ</t>
    </rPh>
    <phoneticPr fontId="18"/>
  </si>
  <si>
    <t>現行と同じ</t>
    <rPh sb="0" eb="2">
      <t>ゲンコウ</t>
    </rPh>
    <rPh sb="3" eb="4">
      <t>オナ</t>
    </rPh>
    <phoneticPr fontId="18"/>
  </si>
  <si>
    <t>二酸化炭素排出量削減量</t>
    <rPh sb="10" eb="11">
      <t>リョウ</t>
    </rPh>
    <phoneticPr fontId="18"/>
  </si>
  <si>
    <t>二酸化炭素排出量削減率</t>
    <rPh sb="10" eb="11">
      <t>リツ</t>
    </rPh>
    <phoneticPr fontId="18"/>
  </si>
  <si>
    <t>→</t>
    <phoneticPr fontId="18"/>
  </si>
  <si>
    <t>%</t>
    <phoneticPr fontId="18"/>
  </si>
  <si>
    <t>年間使用時間</t>
    <rPh sb="0" eb="2">
      <t>ネンカン</t>
    </rPh>
    <rPh sb="2" eb="4">
      <t>シヨウ</t>
    </rPh>
    <rPh sb="4" eb="6">
      <t>ジカン</t>
    </rPh>
    <phoneticPr fontId="18"/>
  </si>
  <si>
    <t>現行（更新前）設備</t>
    <phoneticPr fontId="18"/>
  </si>
  <si>
    <t>年間使用
時間</t>
    <rPh sb="5" eb="7">
      <t>ジカン</t>
    </rPh>
    <phoneticPr fontId="18"/>
  </si>
  <si>
    <t>二酸化炭素
排出量</t>
    <rPh sb="0" eb="3">
      <t>ニサンカ</t>
    </rPh>
    <rPh sb="3" eb="5">
      <t>タンソ</t>
    </rPh>
    <rPh sb="6" eb="8">
      <t>ハイシュツ</t>
    </rPh>
    <rPh sb="8" eb="9">
      <t>リョウ</t>
    </rPh>
    <phoneticPr fontId="18"/>
  </si>
  <si>
    <t>kWh</t>
    <phoneticPr fontId="18"/>
  </si>
  <si>
    <t>W</t>
    <phoneticPr fontId="18"/>
  </si>
  <si>
    <t>年間電力
使用量</t>
    <rPh sb="0" eb="2">
      <t>ネンカン</t>
    </rPh>
    <rPh sb="2" eb="4">
      <t>デンリョク</t>
    </rPh>
    <rPh sb="5" eb="8">
      <t>シヨウリョウ</t>
    </rPh>
    <phoneticPr fontId="18"/>
  </si>
  <si>
    <t>設備合計</t>
    <rPh sb="0" eb="2">
      <t>セツビ</t>
    </rPh>
    <rPh sb="2" eb="4">
      <t>ゴウケイ</t>
    </rPh>
    <phoneticPr fontId="18"/>
  </si>
  <si>
    <r>
      <t xml:space="preserve">備考
</t>
    </r>
    <r>
      <rPr>
        <sz val="10"/>
        <color theme="1"/>
        <rFont val="ＭＳ ゴシック"/>
        <family val="3"/>
        <charset val="128"/>
      </rPr>
      <t>（通し番号等）</t>
    </r>
    <rPh sb="0" eb="2">
      <t>ビコウ</t>
    </rPh>
    <rPh sb="4" eb="5">
      <t>トオ</t>
    </rPh>
    <rPh sb="6" eb="8">
      <t>バンゴウ</t>
    </rPh>
    <rPh sb="8" eb="9">
      <t>トウ</t>
    </rPh>
    <phoneticPr fontId="18"/>
  </si>
  <si>
    <t>１台当たりの
消費電力</t>
    <rPh sb="7" eb="9">
      <t>ショウヒ</t>
    </rPh>
    <rPh sb="9" eb="11">
      <t>デンリョク</t>
    </rPh>
    <phoneticPr fontId="18"/>
  </si>
  <si>
    <t>月</t>
  </si>
  <si>
    <t>t-CO2</t>
    <phoneticPr fontId="18"/>
  </si>
  <si>
    <t>t-CO2</t>
    <phoneticPr fontId="18"/>
  </si>
  <si>
    <t>kW</t>
    <phoneticPr fontId="18"/>
  </si>
  <si>
    <t>　</t>
  </si>
  <si>
    <t>１台当たりの
消費電力又は燃料使用量</t>
    <rPh sb="7" eb="9">
      <t>ショウヒ</t>
    </rPh>
    <rPh sb="9" eb="11">
      <t>デンリョク</t>
    </rPh>
    <rPh sb="11" eb="12">
      <t>マタ</t>
    </rPh>
    <rPh sb="13" eb="15">
      <t>ネンリョウ</t>
    </rPh>
    <rPh sb="15" eb="18">
      <t>シヨウリョウ</t>
    </rPh>
    <phoneticPr fontId="18"/>
  </si>
  <si>
    <t>年間使用量</t>
    <rPh sb="0" eb="2">
      <t>ネンカン</t>
    </rPh>
    <rPh sb="2" eb="5">
      <t>シヨウリョウ</t>
    </rPh>
    <phoneticPr fontId="18"/>
  </si>
  <si>
    <t>使用エネルギー種</t>
    <rPh sb="0" eb="2">
      <t>シヨウ</t>
    </rPh>
    <rPh sb="7" eb="8">
      <t>シュ</t>
    </rPh>
    <phoneticPr fontId="18"/>
  </si>
  <si>
    <t>電気及び燃料種別</t>
    <rPh sb="0" eb="2">
      <t>デンキ</t>
    </rPh>
    <rPh sb="2" eb="3">
      <t>オヨ</t>
    </rPh>
    <rPh sb="4" eb="6">
      <t>ネンリョウ</t>
    </rPh>
    <rPh sb="6" eb="8">
      <t>シュベツ</t>
    </rPh>
    <phoneticPr fontId="25"/>
  </si>
  <si>
    <t>商用電力</t>
    <rPh sb="0" eb="2">
      <t>ショウヨウ</t>
    </rPh>
    <rPh sb="2" eb="4">
      <t>デンリョク</t>
    </rPh>
    <phoneticPr fontId="25"/>
  </si>
  <si>
    <t>kWh</t>
    <phoneticPr fontId="25"/>
  </si>
  <si>
    <t>都市ガス</t>
    <rPh sb="0" eb="2">
      <t>トシ</t>
    </rPh>
    <phoneticPr fontId="25"/>
  </si>
  <si>
    <t>液化石油ガス（LPG）</t>
    <rPh sb="0" eb="2">
      <t>エキカ</t>
    </rPh>
    <rPh sb="2" eb="4">
      <t>セキユ</t>
    </rPh>
    <phoneticPr fontId="25"/>
  </si>
  <si>
    <t>t</t>
    <phoneticPr fontId="25"/>
  </si>
  <si>
    <t>天然ガス（液化天然ガスを除く。）</t>
    <rPh sb="0" eb="2">
      <t>テンネン</t>
    </rPh>
    <rPh sb="5" eb="7">
      <t>エキカ</t>
    </rPh>
    <rPh sb="7" eb="9">
      <t>テンネン</t>
    </rPh>
    <rPh sb="12" eb="13">
      <t>ノゾ</t>
    </rPh>
    <phoneticPr fontId="25"/>
  </si>
  <si>
    <t>灯油</t>
    <phoneticPr fontId="25"/>
  </si>
  <si>
    <t>kL</t>
    <phoneticPr fontId="25"/>
  </si>
  <si>
    <t>軽油</t>
    <rPh sb="0" eb="1">
      <t>カル</t>
    </rPh>
    <phoneticPr fontId="25"/>
  </si>
  <si>
    <t>A重油</t>
    <rPh sb="1" eb="3">
      <t>ジュウユ</t>
    </rPh>
    <phoneticPr fontId="25"/>
  </si>
  <si>
    <t>B・C重油</t>
    <rPh sb="3" eb="5">
      <t>ジュウユ</t>
    </rPh>
    <phoneticPr fontId="25"/>
  </si>
  <si>
    <t>ガソリン</t>
    <phoneticPr fontId="25"/>
  </si>
  <si>
    <t>設備別内訳</t>
    <rPh sb="0" eb="2">
      <t>セツビ</t>
    </rPh>
    <rPh sb="2" eb="3">
      <t>ベツ</t>
    </rPh>
    <rPh sb="3" eb="5">
      <t>ウチワケ</t>
    </rPh>
    <phoneticPr fontId="18"/>
  </si>
  <si>
    <t>t-CO2</t>
  </si>
  <si>
    <t>排出係数</t>
    <rPh sb="0" eb="2">
      <t>ハイシュツ</t>
    </rPh>
    <rPh sb="2" eb="4">
      <t>ケイスウ</t>
    </rPh>
    <phoneticPr fontId="25"/>
  </si>
  <si>
    <t>県担当者
チェック欄</t>
    <rPh sb="0" eb="1">
      <t>ケン</t>
    </rPh>
    <rPh sb="1" eb="4">
      <t>タントウシャ</t>
    </rPh>
    <rPh sb="9" eb="10">
      <t>ラン</t>
    </rPh>
    <phoneticPr fontId="18"/>
  </si>
  <si>
    <t>エネルギー種別内訳</t>
    <rPh sb="5" eb="7">
      <t>シュベツ</t>
    </rPh>
    <rPh sb="7" eb="9">
      <t>ウチワケ</t>
    </rPh>
    <phoneticPr fontId="18"/>
  </si>
  <si>
    <t>その他（</t>
    <rPh sb="2" eb="3">
      <t>ホカ</t>
    </rPh>
    <phoneticPr fontId="18"/>
  </si>
  <si>
    <t>）</t>
    <phoneticPr fontId="18"/>
  </si>
  <si>
    <t>その他（</t>
    <rPh sb="2" eb="3">
      <t>ホカ</t>
    </rPh>
    <phoneticPr fontId="25"/>
  </si>
  <si>
    <t>現行と同じ</t>
    <rPh sb="0" eb="2">
      <t>ゲンコウ</t>
    </rPh>
    <rPh sb="3" eb="4">
      <t>オナ</t>
    </rPh>
    <phoneticPr fontId="25"/>
  </si>
  <si>
    <t>二酸化炭素排出量</t>
    <rPh sb="0" eb="3">
      <t>ニサンカ</t>
    </rPh>
    <rPh sb="3" eb="5">
      <t>タンソ</t>
    </rPh>
    <rPh sb="5" eb="7">
      <t>ハイシュツ</t>
    </rPh>
    <rPh sb="7" eb="8">
      <t>リョウ</t>
    </rPh>
    <phoneticPr fontId="18"/>
  </si>
  <si>
    <r>
      <t xml:space="preserve">備考
</t>
    </r>
    <r>
      <rPr>
        <sz val="12"/>
        <color theme="1"/>
        <rFont val="ＭＳ ゴシック"/>
        <family val="3"/>
        <charset val="128"/>
      </rPr>
      <t>（通し番号等）</t>
    </r>
    <rPh sb="0" eb="2">
      <t>ビコウ</t>
    </rPh>
    <rPh sb="4" eb="5">
      <t>トオ</t>
    </rPh>
    <rPh sb="6" eb="8">
      <t>バンゴウ</t>
    </rPh>
    <rPh sb="8" eb="9">
      <t>トウ</t>
    </rPh>
    <phoneticPr fontId="18"/>
  </si>
  <si>
    <r>
      <t>CO</t>
    </r>
    <r>
      <rPr>
        <vertAlign val="subscript"/>
        <sz val="18"/>
        <color indexed="8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排出量</t>
    </r>
    <rPh sb="3" eb="5">
      <t>ハイシュツ</t>
    </rPh>
    <rPh sb="5" eb="6">
      <t>リョウ</t>
    </rPh>
    <phoneticPr fontId="25"/>
  </si>
  <si>
    <r>
      <t>t-CO</t>
    </r>
    <r>
      <rPr>
        <vertAlign val="subscript"/>
        <sz val="18"/>
        <color indexed="8"/>
        <rFont val="ＭＳ ゴシック"/>
        <family val="3"/>
        <charset val="128"/>
      </rPr>
      <t>2</t>
    </r>
    <phoneticPr fontId="25"/>
  </si>
  <si>
    <t>二酸化炭素排出削減量</t>
    <rPh sb="8" eb="9">
      <t>リョウ</t>
    </rPh>
    <phoneticPr fontId="18"/>
  </si>
  <si>
    <t>二酸化炭素排出削減率</t>
    <rPh sb="9" eb="10">
      <t>リツ</t>
    </rPh>
    <phoneticPr fontId="18"/>
  </si>
  <si>
    <t>削減量 10t以上
又は
削減率 20%以上</t>
    <rPh sb="0" eb="3">
      <t>サクゲンリョウ</t>
    </rPh>
    <rPh sb="7" eb="9">
      <t>イジョウ</t>
    </rPh>
    <rPh sb="10" eb="11">
      <t>マタ</t>
    </rPh>
    <rPh sb="13" eb="16">
      <t>サクゲンリツ</t>
    </rPh>
    <rPh sb="20" eb="22">
      <t>イジョウ</t>
    </rPh>
    <phoneticPr fontId="18"/>
  </si>
  <si>
    <t>削減量 10t以上
又は
削減率 50%以上</t>
    <rPh sb="0" eb="3">
      <t>サクゲンリョウ</t>
    </rPh>
    <rPh sb="7" eb="9">
      <t>イジョウ</t>
    </rPh>
    <rPh sb="10" eb="11">
      <t>マタ</t>
    </rPh>
    <rPh sb="13" eb="16">
      <t>サクゲンリツ</t>
    </rPh>
    <rPh sb="20" eb="22">
      <t>イジョウ</t>
    </rPh>
    <phoneticPr fontId="18"/>
  </si>
  <si>
    <r>
      <t>千m</t>
    </r>
    <r>
      <rPr>
        <vertAlign val="superscript"/>
        <sz val="18"/>
        <color rgb="FF000000"/>
        <rFont val="ＭＳ ゴシック"/>
        <family val="3"/>
        <charset val="128"/>
      </rPr>
      <t>3</t>
    </r>
    <rPh sb="0" eb="1">
      <t>セン</t>
    </rPh>
    <phoneticPr fontId="25"/>
  </si>
  <si>
    <r>
      <t>t-CO</t>
    </r>
    <r>
      <rPr>
        <vertAlign val="subscript"/>
        <sz val="18"/>
        <color theme="1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/千m</t>
    </r>
    <r>
      <rPr>
        <vertAlign val="superscript"/>
        <sz val="18"/>
        <color theme="1"/>
        <rFont val="ＭＳ ゴシック"/>
        <family val="3"/>
        <charset val="128"/>
      </rPr>
      <t>3</t>
    </r>
    <rPh sb="6" eb="7">
      <t>セン</t>
    </rPh>
    <phoneticPr fontId="25"/>
  </si>
  <si>
    <r>
      <t>kg-CO</t>
    </r>
    <r>
      <rPr>
        <vertAlign val="subscript"/>
        <sz val="18"/>
        <color theme="1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/kWh</t>
    </r>
    <phoneticPr fontId="25"/>
  </si>
  <si>
    <r>
      <t>t-CO</t>
    </r>
    <r>
      <rPr>
        <vertAlign val="subscript"/>
        <sz val="18"/>
        <color theme="1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/t</t>
    </r>
    <phoneticPr fontId="25"/>
  </si>
  <si>
    <r>
      <t>t-CO</t>
    </r>
    <r>
      <rPr>
        <vertAlign val="subscript"/>
        <sz val="18"/>
        <color theme="1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/千m3</t>
    </r>
    <rPh sb="6" eb="7">
      <t>セン</t>
    </rPh>
    <phoneticPr fontId="25"/>
  </si>
  <si>
    <r>
      <t>t-CO</t>
    </r>
    <r>
      <rPr>
        <vertAlign val="subscript"/>
        <sz val="18"/>
        <color theme="1"/>
        <rFont val="ＭＳ ゴシック"/>
        <family val="3"/>
        <charset val="128"/>
      </rPr>
      <t>2</t>
    </r>
    <r>
      <rPr>
        <sz val="18"/>
        <color theme="1"/>
        <rFont val="ＭＳ ゴシック"/>
        <family val="3"/>
        <charset val="128"/>
      </rPr>
      <t>/kL</t>
    </r>
    <phoneticPr fontId="25"/>
  </si>
  <si>
    <t>別紙　（様式２号３(1)関係）</t>
    <rPh sb="0" eb="2">
      <t>ベッシ</t>
    </rPh>
    <rPh sb="4" eb="6">
      <t>ヨウシキ</t>
    </rPh>
    <rPh sb="7" eb="8">
      <t>ゴウ</t>
    </rPh>
    <rPh sb="12" eb="14">
      <t>カンケイ</t>
    </rPh>
    <phoneticPr fontId="18"/>
  </si>
  <si>
    <t>別紙　（様式２号３(1)関係）（照明設備用）</t>
    <rPh sb="0" eb="2">
      <t>ベッシ</t>
    </rPh>
    <rPh sb="4" eb="6">
      <t>ヨウシキ</t>
    </rPh>
    <rPh sb="7" eb="8">
      <t>ゴウ</t>
    </rPh>
    <rPh sb="12" eb="14">
      <t>カンケイ</t>
    </rPh>
    <rPh sb="16" eb="18">
      <t>ショウメイ</t>
    </rPh>
    <rPh sb="18" eb="20">
      <t>セツビ</t>
    </rPh>
    <rPh sb="20" eb="21">
      <t>ヨウ</t>
    </rPh>
    <phoneticPr fontId="18"/>
  </si>
  <si>
    <t>別紙　（様式２号３(1)関係）（電気空調設備用）</t>
    <rPh sb="0" eb="2">
      <t>ベッシ</t>
    </rPh>
    <rPh sb="4" eb="6">
      <t>ヨウシキ</t>
    </rPh>
    <rPh sb="7" eb="8">
      <t>ゴウ</t>
    </rPh>
    <rPh sb="12" eb="14">
      <t>カンケイ</t>
    </rPh>
    <rPh sb="16" eb="18">
      <t>デンキ</t>
    </rPh>
    <rPh sb="18" eb="20">
      <t>クウチョウ</t>
    </rPh>
    <rPh sb="20" eb="22">
      <t>セツビ</t>
    </rPh>
    <rPh sb="22" eb="23">
      <t>ヨウ</t>
    </rPh>
    <phoneticPr fontId="18"/>
  </si>
  <si>
    <t>１台当たり消費エネルギー量、使用日数及び使用時間の設定根拠</t>
    <rPh sb="1" eb="2">
      <t>ダイ</t>
    </rPh>
    <rPh sb="2" eb="3">
      <t>ア</t>
    </rPh>
    <rPh sb="5" eb="7">
      <t>ショウヒ</t>
    </rPh>
    <rPh sb="12" eb="13">
      <t>リョウ</t>
    </rPh>
    <rPh sb="14" eb="17">
      <t>シヨウビ</t>
    </rPh>
    <rPh sb="17" eb="18">
      <t>スウ</t>
    </rPh>
    <rPh sb="18" eb="19">
      <t>オヨ</t>
    </rPh>
    <rPh sb="20" eb="22">
      <t>シヨウ</t>
    </rPh>
    <rPh sb="22" eb="24">
      <t>ジカン</t>
    </rPh>
    <rPh sb="25" eb="27">
      <t>セッテイ</t>
    </rPh>
    <rPh sb="27" eb="29">
      <t>コンキョ</t>
    </rPh>
    <phoneticPr fontId="18"/>
  </si>
  <si>
    <t>１台当たり消費エネルギー量、使用日数及び使用時間の設定根拠</t>
    <rPh sb="1" eb="2">
      <t>ダイ</t>
    </rPh>
    <rPh sb="2" eb="3">
      <t>ア</t>
    </rPh>
    <rPh sb="5" eb="7">
      <t>ショウヒ</t>
    </rPh>
    <rPh sb="12" eb="13">
      <t>リョウ</t>
    </rPh>
    <rPh sb="14" eb="17">
      <t>シヨウビ</t>
    </rPh>
    <rPh sb="17" eb="18">
      <t>スウ</t>
    </rPh>
    <rPh sb="18" eb="19">
      <t>オヨ</t>
    </rPh>
    <rPh sb="20" eb="22">
      <t>シヨウ</t>
    </rPh>
    <rPh sb="22" eb="24">
      <t>ジカン</t>
    </rPh>
    <rPh sb="25" eb="27">
      <t>セッテイ</t>
    </rPh>
    <rPh sb="27" eb="29">
      <t>コンキョ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</si>
</sst>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\ %"/>
    <numFmt numFmtId="177" formatCode="#,##0.0_ "/>
    <numFmt numFmtId="178" formatCode="0.00\ \t\-\C\O\2"/>
    <numFmt numFmtId="179" formatCode="0.0"/>
    <numFmt numFmtId="180" formatCode="0_);[Red]\(0\)"/>
    <numFmt numFmtId="181" formatCode="0.00_);[Red]\(0.00\)"/>
    <numFmt numFmtId="182" formatCode="0.000_ "/>
    <numFmt numFmtId="183" formatCode="0.00_ "/>
    <numFmt numFmtId="184" formatCode="0.0_ "/>
    <numFmt numFmtId="185" formatCode="#,##0_ "/>
  </numFmts>
  <fonts count="4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vertAlign val="subscript"/>
      <sz val="18"/>
      <color indexed="8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vertAlign val="superscript"/>
      <sz val="18"/>
      <color rgb="FF000000"/>
      <name val="ＭＳ ゴシック"/>
      <family val="3"/>
      <charset val="128"/>
    </font>
    <font>
      <vertAlign val="subscript"/>
      <sz val="18"/>
      <color theme="1"/>
      <name val="ＭＳ ゴシック"/>
      <family val="3"/>
      <charset val="128"/>
    </font>
    <font>
      <vertAlign val="superscript"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177" fontId="28" fillId="0" borderId="29" xfId="42" applyNumberFormat="1" applyFont="1" applyFill="1" applyBorder="1" applyAlignment="1" applyProtection="1">
      <alignment horizontal="center" vertical="center"/>
      <protection locked="0"/>
    </xf>
    <xf numFmtId="0" fontId="28" fillId="0" borderId="63" xfId="0" applyFont="1" applyFill="1" applyBorder="1" applyAlignment="1" applyProtection="1">
      <alignment horizontal="center" vertical="center"/>
      <protection locked="0"/>
    </xf>
    <xf numFmtId="180" fontId="28" fillId="0" borderId="10" xfId="0" applyNumberFormat="1" applyFont="1" applyFill="1" applyBorder="1" applyAlignment="1" applyProtection="1">
      <alignment horizontal="center" vertical="center"/>
      <protection locked="0"/>
    </xf>
    <xf numFmtId="0" fontId="28" fillId="0" borderId="31" xfId="0" applyFont="1" applyFill="1" applyBorder="1" applyAlignment="1" applyProtection="1">
      <alignment vertical="center"/>
      <protection locked="0"/>
    </xf>
    <xf numFmtId="0" fontId="28" fillId="0" borderId="29" xfId="0" applyFont="1" applyFill="1" applyBorder="1" applyAlignment="1" applyProtection="1">
      <alignment horizontal="right" vertical="center"/>
      <protection locked="0"/>
    </xf>
    <xf numFmtId="177" fontId="28" fillId="0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horizontal="center" vertical="center" shrinkToFit="1"/>
      <protection locked="0"/>
    </xf>
    <xf numFmtId="0" fontId="21" fillId="0" borderId="30" xfId="0" applyFont="1" applyFill="1" applyBorder="1" applyAlignment="1" applyProtection="1">
      <alignment horizontal="center" vertical="center" shrinkToFit="1"/>
      <protection locked="0"/>
    </xf>
    <xf numFmtId="177" fontId="21" fillId="0" borderId="29" xfId="42" applyNumberFormat="1" applyFont="1" applyFill="1" applyBorder="1" applyAlignment="1" applyProtection="1">
      <alignment horizontal="center" vertical="center" wrapText="1"/>
      <protection locked="0"/>
    </xf>
    <xf numFmtId="0" fontId="21" fillId="0" borderId="30" xfId="0" applyFont="1" applyFill="1" applyBorder="1" applyAlignment="1" applyProtection="1">
      <alignment horizontal="center" vertical="center" wrapText="1"/>
      <protection locked="0"/>
    </xf>
    <xf numFmtId="180" fontId="2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1" xfId="0" applyFont="1" applyFill="1" applyBorder="1" applyAlignment="1" applyProtection="1">
      <alignment vertical="center" wrapText="1"/>
      <protection locked="0"/>
    </xf>
    <xf numFmtId="0" fontId="21" fillId="0" borderId="29" xfId="0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177" fontId="21" fillId="0" borderId="29" xfId="0" applyNumberFormat="1" applyFont="1" applyFill="1" applyBorder="1" applyAlignment="1" applyProtection="1">
      <alignment horizontal="center" vertical="center" wrapText="1"/>
      <protection locked="0"/>
    </xf>
    <xf numFmtId="180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32" fillId="0" borderId="0" xfId="0" applyFont="1" applyBorder="1" applyProtection="1">
      <alignment vertical="center"/>
      <protection locked="0"/>
    </xf>
    <xf numFmtId="0" fontId="28" fillId="0" borderId="0" xfId="0" applyFont="1" applyFill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8" fillId="0" borderId="0" xfId="0" applyFont="1" applyBorder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7" fillId="0" borderId="67" xfId="0" applyFont="1" applyBorder="1" applyProtection="1">
      <alignment vertical="center"/>
      <protection locked="0"/>
    </xf>
    <xf numFmtId="0" fontId="27" fillId="0" borderId="51" xfId="0" applyFont="1" applyBorder="1" applyProtection="1">
      <alignment vertical="center"/>
      <protection locked="0"/>
    </xf>
    <xf numFmtId="0" fontId="27" fillId="0" borderId="57" xfId="0" applyFont="1" applyFill="1" applyBorder="1" applyAlignment="1" applyProtection="1">
      <alignment horizontal="left" vertical="center" wrapText="1"/>
      <protection locked="0"/>
    </xf>
    <xf numFmtId="0" fontId="27" fillId="0" borderId="55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8" fillId="0" borderId="10" xfId="0" applyFont="1" applyBorder="1" applyAlignment="1" applyProtection="1">
      <alignment vertical="center"/>
      <protection locked="0"/>
    </xf>
    <xf numFmtId="0" fontId="28" fillId="0" borderId="0" xfId="0" applyFont="1" applyFill="1" applyBorder="1" applyProtection="1">
      <alignment vertical="center"/>
      <protection locked="0"/>
    </xf>
    <xf numFmtId="0" fontId="27" fillId="0" borderId="0" xfId="0" applyFont="1" applyFill="1" applyProtection="1">
      <alignment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vertical="center" wrapText="1"/>
      <protection locked="0"/>
    </xf>
    <xf numFmtId="0" fontId="28" fillId="0" borderId="0" xfId="43" applyFont="1" applyFill="1" applyBorder="1" applyAlignment="1" applyProtection="1">
      <alignment horizontal="center" vertical="center"/>
      <protection locked="0"/>
    </xf>
    <xf numFmtId="0" fontId="28" fillId="0" borderId="0" xfId="43" applyFont="1" applyBorder="1" applyAlignment="1" applyProtection="1">
      <alignment vertical="center"/>
      <protection locked="0"/>
    </xf>
    <xf numFmtId="0" fontId="28" fillId="0" borderId="13" xfId="0" applyFont="1" applyFill="1" applyBorder="1" applyProtection="1">
      <alignment vertical="center"/>
      <protection locked="0"/>
    </xf>
    <xf numFmtId="0" fontId="30" fillId="0" borderId="30" xfId="43" applyFont="1" applyFill="1" applyBorder="1" applyAlignment="1" applyProtection="1">
      <alignment horizontal="center" vertical="center" wrapText="1"/>
      <protection locked="0"/>
    </xf>
    <xf numFmtId="40" fontId="30" fillId="0" borderId="13" xfId="44" applyNumberFormat="1" applyFont="1" applyFill="1" applyBorder="1" applyProtection="1">
      <alignment vertical="center"/>
      <protection locked="0"/>
    </xf>
    <xf numFmtId="0" fontId="28" fillId="0" borderId="0" xfId="43" applyFont="1" applyFill="1" applyBorder="1" applyAlignment="1" applyProtection="1">
      <alignment horizontal="center" vertical="center" shrinkToFit="1"/>
      <protection locked="0"/>
    </xf>
    <xf numFmtId="0" fontId="28" fillId="0" borderId="0" xfId="43" applyFont="1" applyBorder="1" applyAlignment="1" applyProtection="1">
      <alignment vertical="center" shrinkToFit="1"/>
      <protection locked="0"/>
    </xf>
    <xf numFmtId="0" fontId="28" fillId="0" borderId="0" xfId="0" applyFont="1" applyFill="1" applyBorder="1" applyAlignment="1" applyProtection="1">
      <alignment vertical="center" textRotation="255" wrapText="1"/>
      <protection locked="0"/>
    </xf>
    <xf numFmtId="0" fontId="28" fillId="0" borderId="0" xfId="0" applyFont="1" applyFill="1" applyBorder="1" applyAlignment="1" applyProtection="1">
      <alignment vertical="center" shrinkToFit="1"/>
      <protection locked="0"/>
    </xf>
    <xf numFmtId="0" fontId="30" fillId="0" borderId="14" xfId="43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Protection="1">
      <alignment vertical="center"/>
      <protection locked="0"/>
    </xf>
    <xf numFmtId="0" fontId="29" fillId="0" borderId="12" xfId="43" applyFont="1" applyFill="1" applyBorder="1" applyAlignment="1" applyProtection="1">
      <alignment horizontal="center" vertical="center" wrapText="1"/>
      <protection locked="0"/>
    </xf>
    <xf numFmtId="0" fontId="23" fillId="0" borderId="13" xfId="43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Protection="1">
      <alignment vertical="center"/>
      <protection locked="0"/>
    </xf>
    <xf numFmtId="0" fontId="39" fillId="0" borderId="0" xfId="0" applyFont="1" applyProtection="1">
      <alignment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38" fontId="22" fillId="0" borderId="48" xfId="42" applyFont="1" applyBorder="1" applyAlignment="1" applyProtection="1">
      <alignment vertical="center" shrinkToFit="1"/>
      <protection locked="0"/>
    </xf>
    <xf numFmtId="0" fontId="22" fillId="0" borderId="49" xfId="0" applyFont="1" applyBorder="1" applyProtection="1">
      <alignment vertical="center"/>
      <protection locked="0"/>
    </xf>
    <xf numFmtId="181" fontId="22" fillId="0" borderId="48" xfId="0" applyNumberFormat="1" applyFont="1" applyBorder="1" applyAlignment="1" applyProtection="1">
      <alignment vertical="center" shrinkToFit="1"/>
      <protection locked="0"/>
    </xf>
    <xf numFmtId="0" fontId="22" fillId="0" borderId="49" xfId="0" applyFont="1" applyBorder="1" applyAlignment="1" applyProtection="1">
      <alignment horizontal="left" vertical="center"/>
      <protection locked="0"/>
    </xf>
    <xf numFmtId="0" fontId="21" fillId="0" borderId="0" xfId="0" applyFont="1" applyBorder="1" applyProtection="1">
      <alignment vertical="center"/>
      <protection locked="0"/>
    </xf>
    <xf numFmtId="38" fontId="22" fillId="0" borderId="50" xfId="42" applyFont="1" applyBorder="1" applyAlignment="1" applyProtection="1">
      <alignment vertical="center" shrinkToFit="1"/>
      <protection locked="0"/>
    </xf>
    <xf numFmtId="0" fontId="22" fillId="0" borderId="51" xfId="0" applyFont="1" applyBorder="1" applyProtection="1">
      <alignment vertical="center"/>
      <protection locked="0"/>
    </xf>
    <xf numFmtId="181" fontId="22" fillId="0" borderId="50" xfId="0" applyNumberFormat="1" applyFont="1" applyBorder="1" applyAlignment="1" applyProtection="1">
      <alignment vertical="center" shrinkToFit="1"/>
      <protection locked="0"/>
    </xf>
    <xf numFmtId="0" fontId="22" fillId="0" borderId="51" xfId="0" applyFont="1" applyBorder="1" applyAlignment="1" applyProtection="1">
      <alignment horizontal="left" vertical="center"/>
      <protection locked="0"/>
    </xf>
    <xf numFmtId="2" fontId="22" fillId="0" borderId="56" xfId="0" applyNumberFormat="1" applyFont="1" applyFill="1" applyBorder="1" applyAlignment="1" applyProtection="1">
      <alignment vertical="center" shrinkToFit="1"/>
      <protection locked="0"/>
    </xf>
    <xf numFmtId="0" fontId="22" fillId="0" borderId="57" xfId="0" applyFont="1" applyFill="1" applyBorder="1" applyAlignment="1" applyProtection="1">
      <alignment horizontal="left" vertical="center" wrapText="1"/>
      <protection locked="0"/>
    </xf>
    <xf numFmtId="179" fontId="22" fillId="0" borderId="52" xfId="0" applyNumberFormat="1" applyFont="1" applyFill="1" applyBorder="1" applyAlignment="1" applyProtection="1">
      <alignment vertical="center" shrinkToFit="1"/>
      <protection locked="0"/>
    </xf>
    <xf numFmtId="0" fontId="22" fillId="0" borderId="55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vertical="center" textRotation="255" wrapText="1"/>
      <protection locked="0"/>
    </xf>
    <xf numFmtId="0" fontId="21" fillId="0" borderId="10" xfId="0" applyFont="1" applyFill="1" applyBorder="1" applyAlignment="1" applyProtection="1">
      <alignment vertical="center" shrinkToFi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14" xfId="43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8" fillId="0" borderId="30" xfId="43" applyFont="1" applyFill="1" applyBorder="1" applyAlignment="1" applyProtection="1">
      <alignment horizontal="center" vertical="center" shrinkToFit="1"/>
      <protection locked="0"/>
    </xf>
    <xf numFmtId="0" fontId="30" fillId="0" borderId="14" xfId="43" applyFont="1" applyFill="1" applyBorder="1" applyAlignment="1" applyProtection="1">
      <alignment horizontal="center" vertical="center" wrapText="1"/>
      <protection locked="0"/>
    </xf>
    <xf numFmtId="0" fontId="30" fillId="0" borderId="12" xfId="43" applyFont="1" applyFill="1" applyBorder="1" applyAlignment="1" applyProtection="1">
      <alignment horizontal="center" vertical="center" wrapText="1"/>
      <protection locked="0"/>
    </xf>
    <xf numFmtId="0" fontId="28" fillId="0" borderId="13" xfId="43" applyFont="1" applyFill="1" applyBorder="1" applyAlignment="1" applyProtection="1">
      <alignment horizontal="center" vertical="center"/>
      <protection locked="0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30" xfId="0" applyFont="1" applyFill="1" applyBorder="1" applyAlignment="1" applyProtection="1">
      <alignment horizontal="center" vertical="center"/>
      <protection locked="0"/>
    </xf>
    <xf numFmtId="176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38" fontId="28" fillId="0" borderId="29" xfId="42" applyNumberFormat="1" applyFont="1" applyFill="1" applyBorder="1" applyAlignment="1" applyProtection="1">
      <alignment horizontal="right" vertical="center" shrinkToFit="1"/>
      <protection locked="0"/>
    </xf>
    <xf numFmtId="38" fontId="28" fillId="0" borderId="0" xfId="42" applyNumberFormat="1" applyFont="1" applyFill="1" applyBorder="1" applyAlignment="1" applyProtection="1">
      <alignment horizontal="right" vertical="center" shrinkToFit="1"/>
      <protection locked="0"/>
    </xf>
    <xf numFmtId="176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38" fontId="21" fillId="0" borderId="29" xfId="42" applyNumberFormat="1" applyFont="1" applyFill="1" applyBorder="1" applyAlignment="1" applyProtection="1">
      <alignment horizontal="right" vertical="center" shrinkToFit="1"/>
      <protection locked="0"/>
    </xf>
    <xf numFmtId="38" fontId="41" fillId="0" borderId="29" xfId="42" applyFont="1" applyFill="1" applyBorder="1" applyAlignment="1" applyProtection="1">
      <alignment horizontal="right" vertical="center" shrinkToFit="1"/>
      <protection locked="0"/>
    </xf>
    <xf numFmtId="180" fontId="28" fillId="0" borderId="10" xfId="0" applyNumberFormat="1" applyFont="1" applyFill="1" applyBorder="1" applyAlignment="1" applyProtection="1">
      <alignment horizontal="center" vertical="center" shrinkToFit="1"/>
      <protection locked="0"/>
    </xf>
    <xf numFmtId="180" fontId="28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13" xfId="0" applyFont="1" applyFill="1" applyBorder="1" applyAlignment="1" applyProtection="1">
      <alignment horizontal="center" vertical="center" shrinkToFit="1"/>
      <protection locked="0"/>
    </xf>
    <xf numFmtId="0" fontId="28" fillId="0" borderId="30" xfId="0" applyFont="1" applyFill="1" applyBorder="1" applyAlignment="1" applyProtection="1">
      <alignment horizontal="center" vertical="center"/>
      <protection locked="0"/>
    </xf>
    <xf numFmtId="40" fontId="27" fillId="0" borderId="40" xfId="42" applyNumberFormat="1" applyFont="1" applyBorder="1" applyAlignment="1" applyProtection="1">
      <alignment horizontal="center" vertical="center" shrinkToFit="1"/>
      <protection locked="0"/>
    </xf>
    <xf numFmtId="40" fontId="27" fillId="0" borderId="24" xfId="42" applyNumberFormat="1" applyFont="1" applyBorder="1" applyAlignment="1" applyProtection="1">
      <alignment horizontal="center" vertical="center" shrinkToFit="1"/>
      <protection locked="0"/>
    </xf>
    <xf numFmtId="2" fontId="27" fillId="0" borderId="26" xfId="0" applyNumberFormat="1" applyFont="1" applyFill="1" applyBorder="1" applyAlignment="1" applyProtection="1">
      <alignment horizontal="center" vertical="center" shrinkToFit="1"/>
      <protection locked="0"/>
    </xf>
    <xf numFmtId="179" fontId="27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Fill="1" applyBorder="1" applyAlignment="1" applyProtection="1">
      <alignment horizontal="justify" vertical="top" wrapText="1"/>
      <protection locked="0"/>
    </xf>
    <xf numFmtId="0" fontId="21" fillId="0" borderId="32" xfId="0" applyFont="1" applyFill="1" applyBorder="1" applyAlignment="1" applyProtection="1">
      <alignment horizontal="center" vertical="center" wrapText="1"/>
      <protection locked="0"/>
    </xf>
    <xf numFmtId="0" fontId="21" fillId="0" borderId="36" xfId="0" applyFont="1" applyFill="1" applyBorder="1" applyAlignment="1" applyProtection="1">
      <alignment horizontal="center" vertical="center" wrapText="1"/>
      <protection locked="0"/>
    </xf>
    <xf numFmtId="0" fontId="21" fillId="0" borderId="34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Fill="1" applyBorder="1" applyAlignment="1" applyProtection="1">
      <alignment horizontal="center" vertical="center" wrapText="1"/>
      <protection locked="0"/>
    </xf>
    <xf numFmtId="0" fontId="21" fillId="0" borderId="37" xfId="0" applyFont="1" applyBorder="1" applyAlignment="1" applyProtection="1">
      <alignment horizontal="center" vertical="center" wrapText="1"/>
      <protection locked="0"/>
    </xf>
    <xf numFmtId="0" fontId="21" fillId="0" borderId="38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2" fillId="0" borderId="26" xfId="0" applyFont="1" applyFill="1" applyBorder="1" applyAlignment="1" applyProtection="1">
      <alignment horizontal="center" vertical="center" wrapText="1"/>
      <protection locked="0"/>
    </xf>
    <xf numFmtId="0" fontId="22" fillId="0" borderId="41" xfId="0" applyFont="1" applyFill="1" applyBorder="1" applyAlignment="1" applyProtection="1">
      <alignment horizontal="center" vertical="center" wrapText="1"/>
      <protection locked="0"/>
    </xf>
    <xf numFmtId="0" fontId="22" fillId="0" borderId="39" xfId="0" applyFont="1" applyFill="1" applyBorder="1" applyAlignment="1" applyProtection="1">
      <alignment horizontal="center" vertical="center" wrapText="1"/>
      <protection locked="0"/>
    </xf>
    <xf numFmtId="0" fontId="22" fillId="0" borderId="53" xfId="0" applyFont="1" applyFill="1" applyBorder="1" applyAlignment="1" applyProtection="1">
      <alignment horizontal="center" vertical="center" wrapText="1"/>
      <protection locked="0"/>
    </xf>
    <xf numFmtId="0" fontId="22" fillId="0" borderId="42" xfId="0" applyFont="1" applyFill="1" applyBorder="1" applyAlignment="1" applyProtection="1">
      <alignment horizontal="center" vertical="center" wrapText="1"/>
      <protection locked="0"/>
    </xf>
    <xf numFmtId="0" fontId="22" fillId="0" borderId="54" xfId="0" applyFont="1" applyFill="1" applyBorder="1" applyAlignment="1" applyProtection="1">
      <alignment horizontal="center" vertical="center" wrapText="1"/>
      <protection locked="0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0" fontId="21" fillId="0" borderId="59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</xf>
    <xf numFmtId="0" fontId="27" fillId="0" borderId="25" xfId="0" applyFont="1" applyBorder="1" applyAlignment="1" applyProtection="1">
      <alignment horizontal="center" vertical="center"/>
    </xf>
    <xf numFmtId="0" fontId="35" fillId="0" borderId="43" xfId="0" applyFont="1" applyBorder="1" applyAlignment="1" applyProtection="1">
      <alignment horizontal="center" vertical="center" wrapText="1"/>
    </xf>
    <xf numFmtId="0" fontId="35" fillId="0" borderId="58" xfId="0" applyFont="1" applyBorder="1" applyAlignment="1" applyProtection="1">
      <alignment horizontal="center" vertical="center" wrapText="1"/>
    </xf>
    <xf numFmtId="0" fontId="35" fillId="0" borderId="68" xfId="0" applyFont="1" applyBorder="1" applyAlignment="1" applyProtection="1">
      <alignment horizontal="center" vertical="center" wrapText="1"/>
    </xf>
    <xf numFmtId="0" fontId="35" fillId="0" borderId="66" xfId="0" applyFont="1" applyBorder="1" applyAlignment="1" applyProtection="1">
      <alignment horizontal="center" vertical="center" wrapText="1"/>
    </xf>
    <xf numFmtId="0" fontId="35" fillId="0" borderId="53" xfId="0" applyFont="1" applyBorder="1" applyAlignment="1" applyProtection="1">
      <alignment horizontal="center" vertical="center" wrapText="1"/>
    </xf>
    <xf numFmtId="0" fontId="35" fillId="0" borderId="60" xfId="0" applyFont="1" applyBorder="1" applyAlignment="1" applyProtection="1">
      <alignment horizontal="center" vertical="center" wrapText="1"/>
    </xf>
    <xf numFmtId="0" fontId="22" fillId="0" borderId="43" xfId="0" applyFont="1" applyFill="1" applyBorder="1" applyAlignment="1" applyProtection="1">
      <alignment horizontal="center" vertical="center" wrapText="1"/>
    </xf>
    <xf numFmtId="0" fontId="22" fillId="0" borderId="58" xfId="0" applyFont="1" applyFill="1" applyBorder="1" applyAlignment="1" applyProtection="1">
      <alignment horizontal="center" vertical="center" wrapText="1"/>
    </xf>
    <xf numFmtId="0" fontId="22" fillId="0" borderId="68" xfId="0" applyFont="1" applyFill="1" applyBorder="1" applyAlignment="1" applyProtection="1">
      <alignment horizontal="center" vertical="center" wrapText="1"/>
    </xf>
    <xf numFmtId="0" fontId="22" fillId="0" borderId="66" xfId="0" applyFont="1" applyFill="1" applyBorder="1" applyAlignment="1" applyProtection="1">
      <alignment horizontal="center" vertical="center" wrapText="1"/>
    </xf>
    <xf numFmtId="0" fontId="22" fillId="0" borderId="53" xfId="0" applyFont="1" applyFill="1" applyBorder="1" applyAlignment="1" applyProtection="1">
      <alignment horizontal="center" vertical="center" wrapText="1"/>
    </xf>
    <xf numFmtId="0" fontId="22" fillId="0" borderId="60" xfId="0" applyFont="1" applyFill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/>
    </xf>
    <xf numFmtId="0" fontId="27" fillId="0" borderId="59" xfId="0" applyFont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 wrapText="1"/>
      <protection locked="0"/>
    </xf>
    <xf numFmtId="0" fontId="21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33" xfId="0" applyFont="1" applyFill="1" applyBorder="1" applyAlignment="1" applyProtection="1">
      <alignment horizontal="center" vertical="center" wrapText="1"/>
      <protection locked="0"/>
    </xf>
    <xf numFmtId="0" fontId="21" fillId="0" borderId="28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21" fillId="0" borderId="44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Alignment="1" applyProtection="1">
      <alignment horizontal="left" vertical="center"/>
      <protection locked="0"/>
    </xf>
    <xf numFmtId="0" fontId="21" fillId="0" borderId="15" xfId="0" applyFont="1" applyFill="1" applyBorder="1" applyAlignment="1" applyProtection="1">
      <alignment horizontal="left" vertical="center"/>
      <protection locked="0"/>
    </xf>
    <xf numFmtId="0" fontId="21" fillId="0" borderId="16" xfId="0" applyFont="1" applyFill="1" applyBorder="1" applyAlignment="1" applyProtection="1">
      <alignment horizontal="left" vertical="center"/>
      <protection locked="0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21" xfId="0" applyFont="1" applyFill="1" applyBorder="1" applyAlignment="1" applyProtection="1">
      <alignment horizontal="left" vertical="center"/>
      <protection locked="0"/>
    </xf>
    <xf numFmtId="0" fontId="21" fillId="0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Fill="1" applyBorder="1" applyAlignment="1" applyProtection="1">
      <alignment horizontal="left" vertical="center"/>
      <protection locked="0"/>
    </xf>
    <xf numFmtId="0" fontId="21" fillId="0" borderId="17" xfId="0" applyFont="1" applyFill="1" applyBorder="1" applyAlignment="1" applyProtection="1">
      <alignment horizontal="left" vertical="center"/>
      <protection locked="0"/>
    </xf>
    <xf numFmtId="0" fontId="24" fillId="0" borderId="19" xfId="0" applyFont="1" applyFill="1" applyBorder="1" applyAlignment="1" applyProtection="1">
      <alignment horizontal="center" vertical="center"/>
      <protection locked="0"/>
    </xf>
    <xf numFmtId="0" fontId="24" fillId="0" borderId="45" xfId="0" applyFont="1" applyFill="1" applyBorder="1" applyAlignment="1" applyProtection="1">
      <alignment horizontal="center" vertical="center"/>
      <protection locked="0"/>
    </xf>
    <xf numFmtId="0" fontId="24" fillId="0" borderId="44" xfId="0" applyFont="1" applyFill="1" applyBorder="1" applyAlignment="1" applyProtection="1">
      <alignment horizontal="center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53" xfId="0" applyFont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0" borderId="45" xfId="0" applyFont="1" applyFill="1" applyBorder="1" applyAlignment="1" applyProtection="1">
      <alignment horizontal="center" vertical="center" wrapText="1"/>
      <protection locked="0"/>
    </xf>
    <xf numFmtId="0" fontId="27" fillId="0" borderId="26" xfId="0" applyFont="1" applyBorder="1" applyAlignment="1" applyProtection="1">
      <alignment horizontal="center" vertical="center" shrinkToFit="1"/>
      <protection locked="0"/>
    </xf>
    <xf numFmtId="0" fontId="27" fillId="0" borderId="27" xfId="0" applyFont="1" applyBorder="1" applyAlignment="1" applyProtection="1">
      <alignment horizontal="center" vertical="center" shrinkToFit="1"/>
      <protection locked="0"/>
    </xf>
    <xf numFmtId="0" fontId="28" fillId="0" borderId="40" xfId="0" applyFont="1" applyBorder="1" applyAlignment="1" applyProtection="1">
      <alignment horizontal="center" vertical="center"/>
      <protection locked="0"/>
    </xf>
    <xf numFmtId="0" fontId="28" fillId="0" borderId="59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27" fillId="0" borderId="26" xfId="0" applyFont="1" applyFill="1" applyBorder="1" applyAlignment="1" applyProtection="1">
      <alignment horizontal="center" vertical="center"/>
      <protection locked="0"/>
    </xf>
    <xf numFmtId="0" fontId="27" fillId="0" borderId="27" xfId="0" applyFont="1" applyFill="1" applyBorder="1" applyAlignment="1" applyProtection="1">
      <alignment horizontal="center" vertical="center"/>
      <protection locked="0"/>
    </xf>
    <xf numFmtId="0" fontId="27" fillId="0" borderId="43" xfId="0" applyFont="1" applyBorder="1" applyAlignment="1" applyProtection="1">
      <alignment horizontal="center" vertical="center" wrapText="1"/>
    </xf>
    <xf numFmtId="0" fontId="27" fillId="0" borderId="58" xfId="0" applyFont="1" applyBorder="1" applyAlignment="1" applyProtection="1">
      <alignment horizontal="center" vertical="center" wrapText="1"/>
    </xf>
    <xf numFmtId="0" fontId="27" fillId="0" borderId="68" xfId="0" applyFont="1" applyBorder="1" applyAlignment="1" applyProtection="1">
      <alignment horizontal="center" vertical="center" wrapText="1"/>
    </xf>
    <xf numFmtId="0" fontId="27" fillId="0" borderId="66" xfId="0" applyFont="1" applyBorder="1" applyAlignment="1" applyProtection="1">
      <alignment horizontal="center" vertical="center" wrapText="1"/>
    </xf>
    <xf numFmtId="0" fontId="27" fillId="0" borderId="53" xfId="0" applyFont="1" applyBorder="1" applyAlignment="1" applyProtection="1">
      <alignment horizontal="center" vertical="center" wrapText="1"/>
    </xf>
    <xf numFmtId="0" fontId="27" fillId="0" borderId="60" xfId="0" applyFont="1" applyBorder="1" applyAlignment="1" applyProtection="1">
      <alignment horizontal="center" vertical="center" wrapText="1"/>
    </xf>
    <xf numFmtId="0" fontId="27" fillId="0" borderId="43" xfId="0" applyFont="1" applyFill="1" applyBorder="1" applyAlignment="1" applyProtection="1">
      <alignment horizontal="center" vertical="center" wrapText="1"/>
    </xf>
    <xf numFmtId="0" fontId="27" fillId="0" borderId="58" xfId="0" applyFont="1" applyFill="1" applyBorder="1" applyAlignment="1" applyProtection="1">
      <alignment horizontal="center" vertical="center" wrapText="1"/>
    </xf>
    <xf numFmtId="0" fontId="27" fillId="0" borderId="68" xfId="0" applyFont="1" applyFill="1" applyBorder="1" applyAlignment="1" applyProtection="1">
      <alignment horizontal="center" vertical="center" wrapText="1"/>
    </xf>
    <xf numFmtId="0" fontId="27" fillId="0" borderId="66" xfId="0" applyFont="1" applyFill="1" applyBorder="1" applyAlignment="1" applyProtection="1">
      <alignment horizontal="center" vertical="center" wrapText="1"/>
    </xf>
    <xf numFmtId="0" fontId="27" fillId="0" borderId="53" xfId="0" applyFont="1" applyFill="1" applyBorder="1" applyAlignment="1" applyProtection="1">
      <alignment horizontal="center" vertical="center" wrapText="1"/>
    </xf>
    <xf numFmtId="0" fontId="27" fillId="0" borderId="60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0" fontId="28" fillId="0" borderId="12" xfId="0" applyFont="1" applyFill="1" applyBorder="1" applyAlignment="1" applyProtection="1">
      <alignment horizontal="center" vertical="center"/>
      <protection locked="0"/>
    </xf>
    <xf numFmtId="0" fontId="26" fillId="0" borderId="34" xfId="0" applyFont="1" applyFill="1" applyBorder="1" applyAlignment="1" applyProtection="1">
      <alignment horizontal="center" vertical="center" wrapText="1" shrinkToFit="1"/>
      <protection locked="0"/>
    </xf>
    <xf numFmtId="0" fontId="26" fillId="0" borderId="35" xfId="0" applyFont="1" applyFill="1" applyBorder="1" applyAlignment="1" applyProtection="1">
      <alignment horizontal="center" vertical="center" wrapText="1" shrinkToFit="1"/>
      <protection locked="0"/>
    </xf>
    <xf numFmtId="0" fontId="26" fillId="0" borderId="44" xfId="0" applyFont="1" applyFill="1" applyBorder="1" applyAlignment="1" applyProtection="1">
      <alignment horizontal="center" vertical="center" wrapText="1" shrinkToFit="1"/>
      <protection locked="0"/>
    </xf>
    <xf numFmtId="0" fontId="26" fillId="0" borderId="45" xfId="0" applyFont="1" applyFill="1" applyBorder="1" applyAlignment="1" applyProtection="1">
      <alignment horizontal="center" vertical="center" wrapText="1" shrinkToFit="1"/>
      <protection locked="0"/>
    </xf>
    <xf numFmtId="0" fontId="28" fillId="0" borderId="33" xfId="0" applyFont="1" applyFill="1" applyBorder="1" applyAlignment="1" applyProtection="1">
      <alignment horizontal="center" vertical="center"/>
      <protection locked="0"/>
    </xf>
    <xf numFmtId="0" fontId="28" fillId="0" borderId="28" xfId="0" applyFont="1" applyFill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44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30" xfId="43" applyFont="1" applyFill="1" applyBorder="1" applyAlignment="1" applyProtection="1">
      <alignment horizontal="center" vertical="center" shrinkToFit="1"/>
      <protection locked="0"/>
    </xf>
    <xf numFmtId="0" fontId="28" fillId="0" borderId="10" xfId="43" applyFont="1" applyFill="1" applyBorder="1" applyAlignment="1" applyProtection="1">
      <alignment horizontal="center" vertical="center" shrinkToFit="1"/>
      <protection locked="0"/>
    </xf>
    <xf numFmtId="0" fontId="28" fillId="0" borderId="10" xfId="0" applyFont="1" applyFill="1" applyBorder="1" applyAlignment="1" applyProtection="1">
      <alignment horizontal="center" vertical="center"/>
      <protection locked="0"/>
    </xf>
    <xf numFmtId="0" fontId="28" fillId="0" borderId="14" xfId="0" applyFont="1" applyFill="1" applyBorder="1" applyAlignment="1" applyProtection="1">
      <alignment horizontal="center" vertical="center"/>
      <protection locked="0"/>
    </xf>
    <xf numFmtId="0" fontId="30" fillId="0" borderId="14" xfId="43" applyFont="1" applyFill="1" applyBorder="1" applyAlignment="1" applyProtection="1">
      <alignment horizontal="center" vertical="center" wrapText="1"/>
      <protection locked="0"/>
    </xf>
    <xf numFmtId="0" fontId="30" fillId="0" borderId="12" xfId="43" applyFont="1" applyFill="1" applyBorder="1" applyAlignment="1" applyProtection="1">
      <alignment horizontal="center" vertical="center" wrapText="1"/>
      <protection locked="0"/>
    </xf>
    <xf numFmtId="185" fontId="30" fillId="0" borderId="10" xfId="43" applyNumberFormat="1" applyFont="1" applyFill="1" applyBorder="1" applyAlignment="1" applyProtection="1">
      <alignment horizontal="center" vertical="center" wrapText="1"/>
      <protection locked="0"/>
    </xf>
    <xf numFmtId="185" fontId="30" fillId="0" borderId="13" xfId="43" applyNumberFormat="1" applyFont="1" applyFill="1" applyBorder="1" applyAlignment="1" applyProtection="1">
      <alignment horizontal="center" vertical="center" wrapText="1"/>
      <protection locked="0"/>
    </xf>
    <xf numFmtId="0" fontId="28" fillId="0" borderId="13" xfId="43" applyFont="1" applyFill="1" applyBorder="1" applyAlignment="1" applyProtection="1">
      <alignment horizontal="center" vertical="center"/>
      <protection locked="0"/>
    </xf>
    <xf numFmtId="0" fontId="28" fillId="0" borderId="14" xfId="43" applyFont="1" applyFill="1" applyBorder="1" applyAlignment="1" applyProtection="1">
      <alignment horizontal="center" vertical="center"/>
      <protection locked="0"/>
    </xf>
    <xf numFmtId="0" fontId="28" fillId="0" borderId="12" xfId="43" applyFont="1" applyFill="1" applyBorder="1" applyAlignment="1" applyProtection="1">
      <alignment horizontal="center" vertical="center"/>
      <protection locked="0"/>
    </xf>
    <xf numFmtId="0" fontId="30" fillId="0" borderId="13" xfId="43" applyFont="1" applyFill="1" applyBorder="1" applyAlignment="1" applyProtection="1">
      <alignment horizontal="center" vertical="center" wrapText="1"/>
      <protection locked="0"/>
    </xf>
    <xf numFmtId="182" fontId="28" fillId="0" borderId="13" xfId="43" applyNumberFormat="1" applyFont="1" applyFill="1" applyBorder="1" applyAlignment="1" applyProtection="1">
      <alignment horizontal="center" vertical="center"/>
      <protection locked="0"/>
    </xf>
    <xf numFmtId="182" fontId="28" fillId="0" borderId="14" xfId="43" applyNumberFormat="1" applyFont="1" applyFill="1" applyBorder="1" applyAlignment="1" applyProtection="1">
      <alignment horizontal="center" vertical="center"/>
      <protection locked="0"/>
    </xf>
    <xf numFmtId="183" fontId="28" fillId="0" borderId="13" xfId="43" applyNumberFormat="1" applyFont="1" applyFill="1" applyBorder="1" applyAlignment="1" applyProtection="1">
      <alignment horizontal="center" vertical="center"/>
      <protection locked="0"/>
    </xf>
    <xf numFmtId="183" fontId="28" fillId="0" borderId="14" xfId="43" applyNumberFormat="1" applyFont="1" applyFill="1" applyBorder="1" applyAlignment="1" applyProtection="1">
      <alignment horizontal="center" vertical="center"/>
      <protection locked="0"/>
    </xf>
    <xf numFmtId="184" fontId="28" fillId="0" borderId="13" xfId="43" applyNumberFormat="1" applyFont="1" applyFill="1" applyBorder="1" applyAlignment="1" applyProtection="1">
      <alignment horizontal="center" vertical="center"/>
      <protection locked="0"/>
    </xf>
    <xf numFmtId="184" fontId="28" fillId="0" borderId="14" xfId="43" applyNumberFormat="1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30" xfId="0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15" xfId="0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Fill="1" applyBorder="1" applyAlignment="1" applyProtection="1">
      <alignment horizontal="center" vertical="center"/>
      <protection locked="0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8" fillId="0" borderId="19" xfId="0" applyFont="1" applyFill="1" applyBorder="1" applyAlignment="1" applyProtection="1">
      <alignment horizontal="center" vertical="center"/>
      <protection locked="0"/>
    </xf>
    <xf numFmtId="0" fontId="28" fillId="0" borderId="17" xfId="0" applyFont="1" applyFill="1" applyBorder="1" applyAlignment="1" applyProtection="1">
      <alignment horizontal="center" vertical="center"/>
      <protection locked="0"/>
    </xf>
    <xf numFmtId="0" fontId="28" fillId="0" borderId="64" xfId="0" applyFont="1" applyFill="1" applyBorder="1" applyAlignment="1" applyProtection="1">
      <alignment horizontal="center" vertical="center" shrinkToFit="1"/>
      <protection locked="0"/>
    </xf>
    <xf numFmtId="0" fontId="28" fillId="0" borderId="12" xfId="0" applyFont="1" applyFill="1" applyBorder="1" applyAlignment="1" applyProtection="1">
      <alignment horizontal="center" vertical="center" shrinkToFit="1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28" fillId="0" borderId="65" xfId="0" applyFont="1" applyFill="1" applyBorder="1" applyAlignment="1" applyProtection="1">
      <alignment horizontal="center" vertical="center"/>
      <protection locked="0"/>
    </xf>
    <xf numFmtId="0" fontId="26" fillId="0" borderId="15" xfId="0" applyFont="1" applyFill="1" applyBorder="1" applyAlignment="1" applyProtection="1">
      <alignment horizontal="center" vertical="center" wrapText="1" shrinkToFit="1"/>
      <protection locked="0"/>
    </xf>
    <xf numFmtId="0" fontId="26" fillId="0" borderId="22" xfId="0" applyFont="1" applyFill="1" applyBorder="1" applyAlignment="1" applyProtection="1">
      <alignment horizontal="center" vertical="center" wrapText="1" shrinkToFit="1"/>
      <protection locked="0"/>
    </xf>
    <xf numFmtId="0" fontId="26" fillId="0" borderId="0" xfId="0" applyFont="1" applyFill="1" applyBorder="1" applyAlignment="1" applyProtection="1">
      <alignment horizontal="center" vertical="center" wrapText="1" shrinkToFit="1"/>
      <protection locked="0"/>
    </xf>
    <xf numFmtId="0" fontId="28" fillId="0" borderId="61" xfId="0" applyFont="1" applyFill="1" applyBorder="1" applyAlignment="1" applyProtection="1">
      <alignment horizontal="center" vertical="center"/>
      <protection locked="0"/>
    </xf>
    <xf numFmtId="0" fontId="28" fillId="0" borderId="62" xfId="0" applyFont="1" applyFill="1" applyBorder="1" applyAlignment="1" applyProtection="1">
      <alignment horizontal="center" vertical="center"/>
      <protection locked="0"/>
    </xf>
    <xf numFmtId="0" fontId="28" fillId="0" borderId="18" xfId="0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Fill="1" applyBorder="1" applyAlignment="1" applyProtection="1">
      <alignment horizontal="center" vertical="center" wrapText="1"/>
      <protection locked="0"/>
    </xf>
    <xf numFmtId="185" fontId="30" fillId="0" borderId="14" xfId="43" applyNumberFormat="1" applyFont="1" applyFill="1" applyBorder="1" applyAlignment="1" applyProtection="1">
      <alignment horizontal="center" vertical="center" wrapText="1"/>
      <protection locked="0"/>
    </xf>
    <xf numFmtId="185" fontId="30" fillId="0" borderId="31" xfId="43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justify" vertical="top" wrapText="1"/>
      <protection locked="0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 xr:uid="{8BDAAC76-37C2-49C9-BCF6-37DED9755A11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1D02E304-297E-4064-AC96-F157720F587B}"/>
    <cellStyle name="良い" xfId="6" builtinId="26" customBuiltin="1"/>
  </cellStyles>
  <dxfs count="3">
    <dxf>
      <fill>
        <patternFill>
          <bgColor rgb="FFFFFF99"/>
        </patternFill>
      </fill>
    </dxf>
    <dxf>
      <fill>
        <patternFill patternType="solid">
          <fgColor theme="0"/>
          <bgColor rgb="FFFFFF99"/>
        </patternFill>
      </fill>
    </dxf>
    <dxf>
      <fill>
        <patternFill patternType="solid">
          <fgColor theme="0"/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114301</xdr:colOff>
      <xdr:row>0</xdr:row>
      <xdr:rowOff>133350</xdr:rowOff>
    </xdr:from>
    <xdr:to>
      <xdr:col>19</xdr:col>
      <xdr:colOff>838201</xdr:colOff>
      <xdr:row>9</xdr:row>
      <xdr:rowOff>34925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1D96A3-C09E-7472-10BF-56B9C17F7FB8}"/>
            </a:ext>
          </a:extLst>
        </xdr:cNvPr>
        <xdr:cNvSpPr/>
      </xdr:nvSpPr>
      <xdr:spPr bwMode="auto">
        <a:xfrm>
          <a:off x="6743701" y="133350"/>
          <a:ext cx="6419850" cy="268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 kern="1200"/>
            <a:t>　</a:t>
          </a:r>
          <a:r>
            <a:rPr kumimoji="1" lang="ja-JP" altLang="en-US" sz="1400" b="1" kern="1200">
              <a:latin typeface="+mn-ea"/>
              <a:ea typeface="+mn-ea"/>
            </a:rPr>
            <a:t>注意事項</a:t>
          </a:r>
          <a:endParaRPr kumimoji="1" lang="en-US" altLang="ja-JP" sz="1400" b="1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小数点以下の扱いは以下のとおりです。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１台あたりの消費電力量：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位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年間使用電力量：小数点第１位切捨て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二酸化炭素排出量：小数点第３位切捨て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二酸化炭素排出量削減量：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３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位切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二酸化炭素排出量削減率：小数点第２位切捨て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また、二酸化炭素排出量の計算式は以下のとおりです。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二酸化炭素排出量</a:t>
          </a:r>
          <a:r>
            <a:rPr kumimoji="1" lang="en-US" altLang="ja-JP" sz="1100" kern="1200">
              <a:latin typeface="+mn-ea"/>
              <a:ea typeface="+mn-ea"/>
            </a:rPr>
            <a:t>[t-CO2] </a:t>
          </a:r>
          <a:r>
            <a:rPr kumimoji="1" lang="ja-JP" altLang="en-US" sz="1100" kern="1200">
              <a:latin typeface="+mn-ea"/>
              <a:ea typeface="+mn-ea"/>
            </a:rPr>
            <a:t>＝年間電気使用量 </a:t>
          </a:r>
          <a:r>
            <a:rPr kumimoji="1" lang="en-US" altLang="ja-JP" sz="1100" kern="1200">
              <a:latin typeface="+mn-ea"/>
              <a:ea typeface="+mn-ea"/>
            </a:rPr>
            <a:t>[kWh]×0.452</a:t>
          </a:r>
          <a:r>
            <a:rPr kumimoji="1" lang="en-US" altLang="ja-JP" sz="1100" kern="1200" baseline="0">
              <a:latin typeface="+mn-ea"/>
              <a:ea typeface="+mn-ea"/>
            </a:rPr>
            <a:t> kg-CO2/kWh</a:t>
          </a:r>
          <a:r>
            <a:rPr kumimoji="1" lang="ja-JP" altLang="en-US" sz="1100" kern="1200" baseline="0">
              <a:latin typeface="+mn-ea"/>
              <a:ea typeface="+mn-ea"/>
            </a:rPr>
            <a:t> </a:t>
          </a:r>
          <a:r>
            <a:rPr kumimoji="1" lang="en-US" altLang="ja-JP" sz="1100" kern="1200" baseline="0">
              <a:latin typeface="+mn-ea"/>
              <a:ea typeface="+mn-ea"/>
            </a:rPr>
            <a:t>÷ 1000</a:t>
          </a:r>
          <a:endParaRPr kumimoji="1" lang="ja-JP" altLang="en-US" sz="1100" kern="12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190501</xdr:colOff>
      <xdr:row>0</xdr:row>
      <xdr:rowOff>85725</xdr:rowOff>
    </xdr:from>
    <xdr:to>
      <xdr:col>21</xdr:col>
      <xdr:colOff>911226</xdr:colOff>
      <xdr:row>8</xdr:row>
      <xdr:rowOff>139700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FABEED-D87C-41E0-887F-813FA7703397}"/>
            </a:ext>
          </a:extLst>
        </xdr:cNvPr>
        <xdr:cNvSpPr/>
      </xdr:nvSpPr>
      <xdr:spPr bwMode="auto">
        <a:xfrm>
          <a:off x="6867526" y="85725"/>
          <a:ext cx="6464300" cy="257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 kern="1200"/>
            <a:t>　</a:t>
          </a:r>
          <a:r>
            <a:rPr kumimoji="1" lang="ja-JP" altLang="en-US" sz="1400" b="1" kern="1200">
              <a:latin typeface="+mn-ea"/>
              <a:ea typeface="+mn-ea"/>
            </a:rPr>
            <a:t>注意事項</a:t>
          </a:r>
          <a:endParaRPr kumimoji="1" lang="en-US" altLang="ja-JP" sz="1400" b="1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小数点以下の扱いは以下のとおりです。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１台あたりの消費電力量：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位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年間使用電力量：小数点第１位切捨て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二酸化炭素排出量：小数点第３位切捨て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二酸化炭素排出量削減量：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３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位切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・　二酸化炭素排出量削減率：小数点第２位切捨て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また、二酸化炭素排出量の計算式は以下のとおりです。</a:t>
          </a:r>
          <a:endParaRPr kumimoji="1" lang="en-US" altLang="ja-JP" sz="1100" kern="1200">
            <a:latin typeface="+mn-ea"/>
            <a:ea typeface="+mn-ea"/>
          </a:endParaRPr>
        </a:p>
        <a:p>
          <a:pPr algn="l"/>
          <a:r>
            <a:rPr kumimoji="1" lang="ja-JP" altLang="en-US" sz="1100" kern="1200">
              <a:latin typeface="+mn-ea"/>
              <a:ea typeface="+mn-ea"/>
            </a:rPr>
            <a:t>　二酸化炭素排出量</a:t>
          </a:r>
          <a:r>
            <a:rPr kumimoji="1" lang="en-US" altLang="ja-JP" sz="1100" kern="1200">
              <a:latin typeface="+mn-ea"/>
              <a:ea typeface="+mn-ea"/>
            </a:rPr>
            <a:t>[t-CO2] </a:t>
          </a:r>
          <a:r>
            <a:rPr kumimoji="1" lang="ja-JP" altLang="en-US" sz="1100" kern="1200">
              <a:latin typeface="+mn-ea"/>
              <a:ea typeface="+mn-ea"/>
            </a:rPr>
            <a:t>＝年間電気使用量 </a:t>
          </a:r>
          <a:r>
            <a:rPr kumimoji="1" lang="en-US" altLang="ja-JP" sz="1100" kern="1200">
              <a:latin typeface="+mn-ea"/>
              <a:ea typeface="+mn-ea"/>
            </a:rPr>
            <a:t>[kWh]×0.452</a:t>
          </a:r>
          <a:r>
            <a:rPr kumimoji="1" lang="en-US" altLang="ja-JP" sz="1100" kern="1200" baseline="0">
              <a:latin typeface="+mn-ea"/>
              <a:ea typeface="+mn-ea"/>
            </a:rPr>
            <a:t> kg-CO2/kWh</a:t>
          </a:r>
          <a:r>
            <a:rPr kumimoji="1" lang="ja-JP" altLang="en-US" sz="1100" kern="1200" baseline="0">
              <a:latin typeface="+mn-ea"/>
              <a:ea typeface="+mn-ea"/>
            </a:rPr>
            <a:t> </a:t>
          </a:r>
          <a:r>
            <a:rPr kumimoji="1" lang="en-US" altLang="ja-JP" sz="1100" kern="1200" baseline="0">
              <a:latin typeface="+mn-ea"/>
              <a:ea typeface="+mn-ea"/>
            </a:rPr>
            <a:t>÷ 1000</a:t>
          </a:r>
          <a:endParaRPr kumimoji="1" lang="ja-JP" altLang="en-US" sz="1100" kern="1200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492126</xdr:colOff>
      <xdr:row>0</xdr:row>
      <xdr:rowOff>102658</xdr:rowOff>
    </xdr:from>
    <xdr:to>
      <xdr:col>21</xdr:col>
      <xdr:colOff>714375</xdr:colOff>
      <xdr:row>9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D34B3C-A6A5-4E01-8989-5C5B756D2078}"/>
            </a:ext>
          </a:extLst>
        </xdr:cNvPr>
        <xdr:cNvSpPr/>
      </xdr:nvSpPr>
      <xdr:spPr bwMode="auto">
        <a:xfrm>
          <a:off x="11430001" y="102658"/>
          <a:ext cx="10493374" cy="3577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 kern="1200"/>
            <a:t>　</a:t>
          </a:r>
          <a:r>
            <a:rPr kumimoji="1" lang="ja-JP" altLang="en-US" sz="2000" b="1" kern="1200">
              <a:latin typeface="+mn-ea"/>
              <a:ea typeface="+mn-ea"/>
            </a:rPr>
            <a:t>注意事項</a:t>
          </a:r>
          <a:endParaRPr kumimoji="1" lang="en-US" altLang="ja-JP" sz="2000" b="1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小数点以下の扱いは以下のとおりです。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・　１台あたりの消費電力又は燃料使用量：</a:t>
          </a:r>
          <a:r>
            <a:rPr kumimoji="1" lang="ja-JP" altLang="ja-JP" sz="16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600"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600">
              <a:effectLst/>
              <a:latin typeface="+mn-ea"/>
              <a:ea typeface="+mn-ea"/>
              <a:cs typeface="+mn-cs"/>
            </a:rPr>
            <a:t>位</a:t>
          </a:r>
          <a:r>
            <a:rPr kumimoji="1" lang="ja-JP" altLang="en-US" sz="16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・　年間使用量：小数点第１位切捨て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・　二酸化炭素排出量：小数点第３位切捨て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・　二酸化炭素排出量削減量：</a:t>
          </a:r>
          <a:r>
            <a:rPr kumimoji="1" lang="ja-JP" altLang="ja-JP" sz="1600">
              <a:effectLst/>
              <a:latin typeface="+mn-ea"/>
              <a:ea typeface="+mn-ea"/>
              <a:cs typeface="+mn-cs"/>
            </a:rPr>
            <a:t>小数点第</a:t>
          </a:r>
          <a:r>
            <a:rPr kumimoji="1" lang="ja-JP" altLang="en-US" sz="1600">
              <a:effectLst/>
              <a:latin typeface="+mn-ea"/>
              <a:ea typeface="+mn-ea"/>
              <a:cs typeface="+mn-cs"/>
            </a:rPr>
            <a:t>３</a:t>
          </a:r>
          <a:r>
            <a:rPr kumimoji="1" lang="ja-JP" altLang="ja-JP" sz="1600">
              <a:effectLst/>
              <a:latin typeface="+mn-ea"/>
              <a:ea typeface="+mn-ea"/>
              <a:cs typeface="+mn-cs"/>
            </a:rPr>
            <a:t>位切</a:t>
          </a:r>
          <a:r>
            <a:rPr kumimoji="1" lang="ja-JP" altLang="en-US" sz="1600">
              <a:effectLst/>
              <a:latin typeface="+mn-ea"/>
              <a:ea typeface="+mn-ea"/>
              <a:cs typeface="+mn-cs"/>
            </a:rPr>
            <a:t>捨て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・　二酸化炭素排出量削減率：小数点第２位切捨て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</a:t>
          </a:r>
          <a:r>
            <a:rPr kumimoji="1" lang="en-US" altLang="ja-JP" sz="1600" kern="1200">
              <a:latin typeface="+mn-ea"/>
              <a:ea typeface="+mn-ea"/>
            </a:rPr>
            <a:t>※</a:t>
          </a:r>
          <a:r>
            <a:rPr kumimoji="1" lang="ja-JP" altLang="en-US" sz="1600" kern="1200">
              <a:latin typeface="+mn-ea"/>
              <a:ea typeface="+mn-ea"/>
            </a:rPr>
            <a:t>　「ボイラーの燃料転換を伴う更新」の場合も、提出してください。</a:t>
          </a:r>
          <a:endParaRPr kumimoji="1" lang="en-US" altLang="ja-JP" sz="1600" kern="1200">
            <a:latin typeface="+mn-ea"/>
            <a:ea typeface="+mn-ea"/>
          </a:endParaRPr>
        </a:p>
        <a:p>
          <a:pPr algn="l"/>
          <a:r>
            <a:rPr kumimoji="1" lang="ja-JP" altLang="en-US" sz="1600" kern="1200">
              <a:latin typeface="+mn-ea"/>
              <a:ea typeface="+mn-ea"/>
            </a:rPr>
            <a:t>　　　なお</a:t>
          </a:r>
          <a:r>
            <a:rPr kumimoji="1" lang="ja-JP" altLang="en-US" sz="1800" kern="1200">
              <a:latin typeface="+mn-ea"/>
              <a:ea typeface="+mn-ea"/>
            </a:rPr>
            <a:t>、</a:t>
          </a:r>
          <a:r>
            <a:rPr kumimoji="1" lang="ja-JP" altLang="ja-JP" sz="1800">
              <a:effectLst/>
              <a:latin typeface="+mn-lt"/>
              <a:ea typeface="+mn-ea"/>
              <a:cs typeface="+mn-cs"/>
            </a:rPr>
            <a:t>「ボイラーの燃料転換を伴う更新」</a:t>
          </a:r>
          <a:r>
            <a:rPr kumimoji="1" lang="ja-JP" altLang="en-US" sz="1800"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800" kern="1200">
              <a:latin typeface="+mn-ea"/>
              <a:ea typeface="+mn-ea"/>
            </a:rPr>
            <a:t>CO2</a:t>
          </a:r>
          <a:r>
            <a:rPr kumimoji="1" lang="ja-JP" altLang="en-US" sz="1800" kern="1200">
              <a:latin typeface="+mn-ea"/>
              <a:ea typeface="+mn-ea"/>
            </a:rPr>
            <a:t>削減量及び削減率の適否は問いません。</a:t>
          </a:r>
          <a:endParaRPr kumimoji="1" lang="en-US" altLang="ja-JP" sz="1200" kern="12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54D1-FA9E-41C1-9197-55B6F15275A3}">
  <sheetPr>
    <pageSetUpPr fitToPage="1"/>
  </sheetPr>
  <dimension ref="A1:T33"/>
  <sheetViews>
    <sheetView tabSelected="1" view="pageBreakPreview" zoomScaleNormal="100" zoomScaleSheetLayoutView="100" workbookViewId="0">
      <selection activeCell="Y12" sqref="Y12"/>
    </sheetView>
  </sheetViews>
  <sheetFormatPr defaultRowHeight="13" x14ac:dyDescent="0.55000000000000004"/>
  <cols>
    <col min="1" max="1" width="3.75" style="56" customWidth="1"/>
    <col min="2" max="2" width="25.58203125" style="56" customWidth="1"/>
    <col min="3" max="3" width="8.58203125" style="56" customWidth="1"/>
    <col min="4" max="4" width="5.58203125" style="56" customWidth="1"/>
    <col min="5" max="6" width="6.58203125" style="56" customWidth="1"/>
    <col min="7" max="7" width="5.58203125" style="56" customWidth="1"/>
    <col min="8" max="8" width="6.58203125" style="56" customWidth="1"/>
    <col min="9" max="9" width="5.58203125" style="56" customWidth="1"/>
    <col min="10" max="10" width="6.58203125" style="56" customWidth="1"/>
    <col min="11" max="12" width="5.58203125" style="56" customWidth="1"/>
    <col min="13" max="13" width="25.58203125" style="56" customWidth="1"/>
    <col min="14" max="14" width="8.58203125" style="56" customWidth="1"/>
    <col min="15" max="15" width="5.58203125" style="56" customWidth="1"/>
    <col min="16" max="16" width="6.58203125" style="56" customWidth="1"/>
    <col min="17" max="17" width="10.33203125" style="56" customWidth="1"/>
    <col min="18" max="18" width="6.58203125" style="56" customWidth="1"/>
    <col min="19" max="19" width="5.58203125" style="56" customWidth="1"/>
    <col min="20" max="20" width="13.08203125" style="56" customWidth="1"/>
    <col min="21" max="16384" width="8.6640625" style="56"/>
  </cols>
  <sheetData>
    <row r="1" spans="1:20" ht="16.5" x14ac:dyDescent="0.55000000000000004">
      <c r="A1" s="55" t="s">
        <v>69</v>
      </c>
    </row>
    <row r="2" spans="1:20" s="58" customFormat="1" ht="20.5" customHeight="1" thickBot="1" x14ac:dyDescent="0.6">
      <c r="A2" s="57" t="s">
        <v>6</v>
      </c>
    </row>
    <row r="3" spans="1:20" s="58" customFormat="1" ht="33.5" customHeight="1" thickBot="1" x14ac:dyDescent="0.6">
      <c r="A3" s="57"/>
      <c r="B3" s="59" t="s">
        <v>21</v>
      </c>
      <c r="C3" s="115" t="s">
        <v>20</v>
      </c>
      <c r="D3" s="116"/>
      <c r="E3" s="126" t="s">
        <v>17</v>
      </c>
      <c r="F3" s="127"/>
      <c r="G3" s="60"/>
      <c r="H3" s="60"/>
      <c r="I3" s="61"/>
      <c r="M3" s="62"/>
    </row>
    <row r="4" spans="1:20" s="58" customFormat="1" ht="30" customHeight="1" x14ac:dyDescent="0.55000000000000004">
      <c r="A4" s="57"/>
      <c r="B4" s="80" t="s">
        <v>8</v>
      </c>
      <c r="C4" s="63" t="str">
        <f>IF(J14="", "",SUM(J:J))</f>
        <v/>
      </c>
      <c r="D4" s="64" t="s">
        <v>18</v>
      </c>
      <c r="E4" s="65" t="str">
        <f>IF(C4="","",ROUNDDOWN(C4*0.452/1000,2))</f>
        <v/>
      </c>
      <c r="F4" s="66" t="s">
        <v>25</v>
      </c>
      <c r="G4" s="67"/>
      <c r="H4" s="130" t="s">
        <v>61</v>
      </c>
      <c r="I4" s="131"/>
      <c r="J4" s="136" t="s">
        <v>48</v>
      </c>
      <c r="K4" s="137"/>
    </row>
    <row r="5" spans="1:20" s="58" customFormat="1" ht="30" customHeight="1" thickBot="1" x14ac:dyDescent="0.6">
      <c r="A5" s="57"/>
      <c r="B5" s="81" t="s">
        <v>7</v>
      </c>
      <c r="C5" s="68" t="str">
        <f>IF(R14="", "",SUM(R:R))</f>
        <v/>
      </c>
      <c r="D5" s="69" t="s">
        <v>18</v>
      </c>
      <c r="E5" s="70" t="str">
        <f>IF(C5="","",ROUNDDOWN(C5*0.452/1000,2))</f>
        <v/>
      </c>
      <c r="F5" s="71" t="s">
        <v>26</v>
      </c>
      <c r="G5" s="67"/>
      <c r="H5" s="132"/>
      <c r="I5" s="133"/>
      <c r="J5" s="138"/>
      <c r="K5" s="139"/>
    </row>
    <row r="6" spans="1:20" s="58" customFormat="1" ht="11.5" customHeight="1" thickBot="1" x14ac:dyDescent="0.6">
      <c r="A6" s="57"/>
      <c r="B6" s="67"/>
      <c r="C6" s="67"/>
      <c r="D6" s="67"/>
      <c r="E6" s="60"/>
      <c r="F6" s="60"/>
      <c r="G6" s="67"/>
      <c r="H6" s="134"/>
      <c r="I6" s="135"/>
      <c r="J6" s="140"/>
      <c r="K6" s="141"/>
    </row>
    <row r="7" spans="1:20" s="58" customFormat="1" ht="30" customHeight="1" thickBot="1" x14ac:dyDescent="0.6">
      <c r="A7" s="57"/>
      <c r="B7" s="120" t="s">
        <v>10</v>
      </c>
      <c r="C7" s="121"/>
      <c r="D7" s="122"/>
      <c r="E7" s="72" t="str">
        <f>IF(COUNTBLANK(E4:E5)=0,ROUNDDOWN(E4-E5,2),"")</f>
        <v/>
      </c>
      <c r="F7" s="73" t="s">
        <v>25</v>
      </c>
      <c r="G7" s="96" t="s">
        <v>12</v>
      </c>
      <c r="H7" s="142" t="str">
        <f>IF(E7="","",IF(E7&gt;=10,"○","×"))</f>
        <v/>
      </c>
      <c r="I7" s="143"/>
      <c r="J7" s="142"/>
      <c r="K7" s="143"/>
    </row>
    <row r="8" spans="1:20" s="58" customFormat="1" ht="30" customHeight="1" thickBot="1" x14ac:dyDescent="0.6">
      <c r="A8" s="57"/>
      <c r="B8" s="123" t="s">
        <v>11</v>
      </c>
      <c r="C8" s="124"/>
      <c r="D8" s="125"/>
      <c r="E8" s="74" t="str">
        <f>IF(COUNTBLANK(E4:E5)=0,ROUNDDOWN((E4-E5)*100/E4,1),"")</f>
        <v/>
      </c>
      <c r="F8" s="75" t="s">
        <v>13</v>
      </c>
      <c r="G8" s="97" t="s">
        <v>12</v>
      </c>
      <c r="H8" s="128" t="str">
        <f>IF(E8="","",IF(E8&gt;=50,"○","×"))</f>
        <v/>
      </c>
      <c r="I8" s="129"/>
      <c r="J8" s="128"/>
      <c r="K8" s="129"/>
    </row>
    <row r="9" spans="1:20" s="58" customFormat="1" ht="11" customHeight="1" x14ac:dyDescent="0.55000000000000004">
      <c r="A9" s="57"/>
    </row>
    <row r="10" spans="1:20" s="58" customFormat="1" ht="14" x14ac:dyDescent="0.55000000000000004">
      <c r="A10" s="57"/>
      <c r="B10" s="59" t="s">
        <v>45</v>
      </c>
    </row>
    <row r="11" spans="1:20" s="58" customFormat="1" ht="33" customHeight="1" x14ac:dyDescent="0.55000000000000004">
      <c r="A11" s="57"/>
      <c r="B11" s="172" t="s">
        <v>15</v>
      </c>
      <c r="C11" s="172"/>
      <c r="D11" s="172"/>
      <c r="E11" s="172"/>
      <c r="F11" s="172"/>
      <c r="G11" s="172"/>
      <c r="H11" s="172"/>
      <c r="I11" s="172"/>
      <c r="J11" s="172"/>
      <c r="K11" s="172"/>
      <c r="L11" s="76"/>
      <c r="M11" s="117" t="s">
        <v>7</v>
      </c>
      <c r="N11" s="118"/>
      <c r="O11" s="118"/>
      <c r="P11" s="118"/>
      <c r="Q11" s="118"/>
      <c r="R11" s="118"/>
      <c r="S11" s="119"/>
      <c r="T11" s="158" t="s">
        <v>22</v>
      </c>
    </row>
    <row r="12" spans="1:20" s="58" customFormat="1" ht="18" customHeight="1" x14ac:dyDescent="0.55000000000000004">
      <c r="A12" s="108"/>
      <c r="B12" s="109" t="s">
        <v>0</v>
      </c>
      <c r="C12" s="111" t="s">
        <v>23</v>
      </c>
      <c r="D12" s="112"/>
      <c r="E12" s="111" t="s">
        <v>3</v>
      </c>
      <c r="F12" s="147" t="s">
        <v>14</v>
      </c>
      <c r="G12" s="148"/>
      <c r="H12" s="148"/>
      <c r="I12" s="149"/>
      <c r="J12" s="153" t="s">
        <v>20</v>
      </c>
      <c r="K12" s="154"/>
      <c r="L12" s="14"/>
      <c r="M12" s="109" t="s">
        <v>0</v>
      </c>
      <c r="N12" s="111" t="s">
        <v>23</v>
      </c>
      <c r="O12" s="112"/>
      <c r="P12" s="151" t="s">
        <v>3</v>
      </c>
      <c r="Q12" s="145" t="s">
        <v>16</v>
      </c>
      <c r="R12" s="153" t="s">
        <v>20</v>
      </c>
      <c r="S12" s="154"/>
      <c r="T12" s="150"/>
    </row>
    <row r="13" spans="1:20" s="58" customFormat="1" ht="28" customHeight="1" x14ac:dyDescent="0.55000000000000004">
      <c r="A13" s="108"/>
      <c r="B13" s="110"/>
      <c r="C13" s="113"/>
      <c r="D13" s="114"/>
      <c r="E13" s="157"/>
      <c r="F13" s="168" t="s">
        <v>5</v>
      </c>
      <c r="G13" s="169"/>
      <c r="H13" s="170" t="s">
        <v>4</v>
      </c>
      <c r="I13" s="171"/>
      <c r="J13" s="155"/>
      <c r="K13" s="156"/>
      <c r="L13" s="14"/>
      <c r="M13" s="110"/>
      <c r="N13" s="113"/>
      <c r="O13" s="114"/>
      <c r="P13" s="152"/>
      <c r="Q13" s="146"/>
      <c r="R13" s="155"/>
      <c r="S13" s="156"/>
      <c r="T13" s="150"/>
    </row>
    <row r="14" spans="1:20" s="58" customFormat="1" ht="30" customHeight="1" x14ac:dyDescent="0.55000000000000004">
      <c r="A14" s="77"/>
      <c r="B14" s="82"/>
      <c r="C14" s="9"/>
      <c r="D14" s="10" t="s">
        <v>19</v>
      </c>
      <c r="E14" s="11"/>
      <c r="F14" s="12"/>
      <c r="G14" s="10" t="s">
        <v>2</v>
      </c>
      <c r="H14" s="13"/>
      <c r="I14" s="10" t="s">
        <v>1</v>
      </c>
      <c r="J14" s="99" t="str">
        <f>IF(COUNTBLANK(C14:I14)=0,ROUNDDOWN(PRODUCT(E14,C14,F14,H14,0.001),0),"")</f>
        <v/>
      </c>
      <c r="K14" s="10" t="s">
        <v>18</v>
      </c>
      <c r="L14" s="14"/>
      <c r="M14" s="82"/>
      <c r="N14" s="9"/>
      <c r="O14" s="10" t="s">
        <v>19</v>
      </c>
      <c r="P14" s="11"/>
      <c r="Q14" s="15" t="s">
        <v>9</v>
      </c>
      <c r="R14" s="98" t="str">
        <f>IF(COUNTBLANK(F14:I14)+COUNTBLANK(N14:P14)=0,ROUNDDOWN(PRODUCT(P14,N14,F14,H14,0.001),0),"")</f>
        <v/>
      </c>
      <c r="S14" s="10" t="s">
        <v>18</v>
      </c>
      <c r="T14" s="78"/>
    </row>
    <row r="15" spans="1:20" s="58" customFormat="1" ht="30" customHeight="1" x14ac:dyDescent="0.55000000000000004">
      <c r="A15" s="77"/>
      <c r="B15" s="82"/>
      <c r="C15" s="16"/>
      <c r="D15" s="10" t="s">
        <v>19</v>
      </c>
      <c r="E15" s="11"/>
      <c r="F15" s="12"/>
      <c r="G15" s="10" t="s">
        <v>2</v>
      </c>
      <c r="H15" s="13"/>
      <c r="I15" s="10" t="s">
        <v>1</v>
      </c>
      <c r="J15" s="99" t="str">
        <f t="shared" ref="J15:J23" si="0">IF(COUNTBLANK(C15:I15)=0,ROUNDDOWN(PRODUCT(E15,C15,F15,H15,0.001),0),"")</f>
        <v/>
      </c>
      <c r="K15" s="10" t="s">
        <v>18</v>
      </c>
      <c r="L15" s="14"/>
      <c r="M15" s="82"/>
      <c r="N15" s="16"/>
      <c r="O15" s="10" t="s">
        <v>19</v>
      </c>
      <c r="P15" s="11"/>
      <c r="Q15" s="15" t="s">
        <v>9</v>
      </c>
      <c r="R15" s="98" t="str">
        <f t="shared" ref="R15:R22" si="1">IF(COUNTBLANK(F15:I15)+COUNTBLANK(N15:P15)=0,ROUNDDOWN(PRODUCT(P15,N15,F15,H15,0.001),0),"")</f>
        <v/>
      </c>
      <c r="S15" s="10" t="s">
        <v>18</v>
      </c>
      <c r="T15" s="78"/>
    </row>
    <row r="16" spans="1:20" s="58" customFormat="1" ht="30" customHeight="1" x14ac:dyDescent="0.55000000000000004">
      <c r="A16" s="77"/>
      <c r="B16" s="82"/>
      <c r="C16" s="16"/>
      <c r="D16" s="10" t="s">
        <v>19</v>
      </c>
      <c r="E16" s="11"/>
      <c r="F16" s="12"/>
      <c r="G16" s="10" t="s">
        <v>24</v>
      </c>
      <c r="H16" s="13"/>
      <c r="I16" s="10" t="s">
        <v>1</v>
      </c>
      <c r="J16" s="99" t="str">
        <f t="shared" si="0"/>
        <v/>
      </c>
      <c r="K16" s="10" t="s">
        <v>18</v>
      </c>
      <c r="L16" s="14"/>
      <c r="M16" s="82"/>
      <c r="N16" s="16"/>
      <c r="O16" s="10" t="s">
        <v>19</v>
      </c>
      <c r="P16" s="11"/>
      <c r="Q16" s="15" t="s">
        <v>9</v>
      </c>
      <c r="R16" s="98" t="str">
        <f t="shared" si="1"/>
        <v/>
      </c>
      <c r="S16" s="10" t="s">
        <v>18</v>
      </c>
      <c r="T16" s="78"/>
    </row>
    <row r="17" spans="1:20" s="58" customFormat="1" ht="30" customHeight="1" x14ac:dyDescent="0.55000000000000004">
      <c r="A17" s="77"/>
      <c r="B17" s="82"/>
      <c r="C17" s="16"/>
      <c r="D17" s="10" t="s">
        <v>19</v>
      </c>
      <c r="E17" s="11"/>
      <c r="F17" s="12"/>
      <c r="G17" s="10" t="s">
        <v>2</v>
      </c>
      <c r="H17" s="13"/>
      <c r="I17" s="10" t="s">
        <v>1</v>
      </c>
      <c r="J17" s="99" t="str">
        <f t="shared" si="0"/>
        <v/>
      </c>
      <c r="K17" s="10" t="s">
        <v>18</v>
      </c>
      <c r="L17" s="14"/>
      <c r="M17" s="82"/>
      <c r="N17" s="16"/>
      <c r="O17" s="10" t="s">
        <v>19</v>
      </c>
      <c r="P17" s="11"/>
      <c r="Q17" s="15" t="s">
        <v>9</v>
      </c>
      <c r="R17" s="98" t="str">
        <f t="shared" si="1"/>
        <v/>
      </c>
      <c r="S17" s="10" t="s">
        <v>18</v>
      </c>
      <c r="T17" s="78"/>
    </row>
    <row r="18" spans="1:20" s="58" customFormat="1" ht="30" customHeight="1" x14ac:dyDescent="0.55000000000000004">
      <c r="B18" s="82"/>
      <c r="C18" s="9"/>
      <c r="D18" s="10" t="s">
        <v>19</v>
      </c>
      <c r="E18" s="11"/>
      <c r="F18" s="12"/>
      <c r="G18" s="10" t="s">
        <v>2</v>
      </c>
      <c r="H18" s="13"/>
      <c r="I18" s="10" t="s">
        <v>1</v>
      </c>
      <c r="J18" s="99" t="str">
        <f t="shared" si="0"/>
        <v/>
      </c>
      <c r="K18" s="10" t="s">
        <v>18</v>
      </c>
      <c r="L18" s="14"/>
      <c r="M18" s="82"/>
      <c r="N18" s="9"/>
      <c r="O18" s="10" t="s">
        <v>19</v>
      </c>
      <c r="P18" s="11"/>
      <c r="Q18" s="15" t="s">
        <v>9</v>
      </c>
      <c r="R18" s="98" t="str">
        <f t="shared" si="1"/>
        <v/>
      </c>
      <c r="S18" s="10" t="s">
        <v>18</v>
      </c>
      <c r="T18" s="78"/>
    </row>
    <row r="19" spans="1:20" s="58" customFormat="1" ht="30" customHeight="1" x14ac:dyDescent="0.55000000000000004">
      <c r="B19" s="82"/>
      <c r="C19" s="16"/>
      <c r="D19" s="10" t="s">
        <v>19</v>
      </c>
      <c r="E19" s="11"/>
      <c r="F19" s="12"/>
      <c r="G19" s="10" t="s">
        <v>2</v>
      </c>
      <c r="H19" s="13"/>
      <c r="I19" s="10" t="s">
        <v>1</v>
      </c>
      <c r="J19" s="99" t="str">
        <f t="shared" si="0"/>
        <v/>
      </c>
      <c r="K19" s="10" t="s">
        <v>18</v>
      </c>
      <c r="L19" s="14"/>
      <c r="M19" s="82"/>
      <c r="N19" s="16"/>
      <c r="O19" s="10" t="s">
        <v>19</v>
      </c>
      <c r="P19" s="11"/>
      <c r="Q19" s="15" t="s">
        <v>9</v>
      </c>
      <c r="R19" s="98" t="str">
        <f t="shared" si="1"/>
        <v/>
      </c>
      <c r="S19" s="10" t="s">
        <v>18</v>
      </c>
      <c r="T19" s="78"/>
    </row>
    <row r="20" spans="1:20" s="58" customFormat="1" ht="30" customHeight="1" x14ac:dyDescent="0.55000000000000004">
      <c r="B20" s="82"/>
      <c r="C20" s="16"/>
      <c r="D20" s="10" t="s">
        <v>19</v>
      </c>
      <c r="E20" s="11"/>
      <c r="F20" s="12"/>
      <c r="G20" s="10" t="s">
        <v>2</v>
      </c>
      <c r="H20" s="13"/>
      <c r="I20" s="10" t="s">
        <v>1</v>
      </c>
      <c r="J20" s="99" t="str">
        <f t="shared" si="0"/>
        <v/>
      </c>
      <c r="K20" s="10" t="s">
        <v>18</v>
      </c>
      <c r="L20" s="14"/>
      <c r="M20" s="82"/>
      <c r="N20" s="16"/>
      <c r="O20" s="10" t="s">
        <v>19</v>
      </c>
      <c r="P20" s="11"/>
      <c r="Q20" s="15" t="s">
        <v>9</v>
      </c>
      <c r="R20" s="98" t="str">
        <f t="shared" si="1"/>
        <v/>
      </c>
      <c r="S20" s="10" t="s">
        <v>18</v>
      </c>
      <c r="T20" s="78"/>
    </row>
    <row r="21" spans="1:20" s="58" customFormat="1" ht="30" customHeight="1" x14ac:dyDescent="0.55000000000000004">
      <c r="B21" s="82"/>
      <c r="C21" s="16"/>
      <c r="D21" s="10" t="s">
        <v>19</v>
      </c>
      <c r="E21" s="11"/>
      <c r="F21" s="12"/>
      <c r="G21" s="10" t="s">
        <v>2</v>
      </c>
      <c r="H21" s="13"/>
      <c r="I21" s="10" t="s">
        <v>1</v>
      </c>
      <c r="J21" s="99" t="str">
        <f t="shared" si="0"/>
        <v/>
      </c>
      <c r="K21" s="10" t="s">
        <v>18</v>
      </c>
      <c r="L21" s="14"/>
      <c r="M21" s="82"/>
      <c r="N21" s="16"/>
      <c r="O21" s="10" t="s">
        <v>19</v>
      </c>
      <c r="P21" s="11"/>
      <c r="Q21" s="15" t="s">
        <v>9</v>
      </c>
      <c r="R21" s="98" t="str">
        <f t="shared" si="1"/>
        <v/>
      </c>
      <c r="S21" s="10" t="s">
        <v>18</v>
      </c>
      <c r="T21" s="78"/>
    </row>
    <row r="22" spans="1:20" s="58" customFormat="1" ht="30" customHeight="1" x14ac:dyDescent="0.55000000000000004">
      <c r="B22" s="82"/>
      <c r="C22" s="9"/>
      <c r="D22" s="10" t="s">
        <v>19</v>
      </c>
      <c r="E22" s="11"/>
      <c r="F22" s="12"/>
      <c r="G22" s="10" t="s">
        <v>2</v>
      </c>
      <c r="H22" s="13"/>
      <c r="I22" s="10" t="s">
        <v>1</v>
      </c>
      <c r="J22" s="99" t="str">
        <f t="shared" si="0"/>
        <v/>
      </c>
      <c r="K22" s="10" t="s">
        <v>18</v>
      </c>
      <c r="L22" s="14"/>
      <c r="M22" s="82"/>
      <c r="N22" s="9"/>
      <c r="O22" s="10" t="s">
        <v>19</v>
      </c>
      <c r="P22" s="11"/>
      <c r="Q22" s="15" t="s">
        <v>9</v>
      </c>
      <c r="R22" s="98" t="str">
        <f t="shared" si="1"/>
        <v/>
      </c>
      <c r="S22" s="10" t="s">
        <v>18</v>
      </c>
      <c r="T22" s="78"/>
    </row>
    <row r="23" spans="1:20" s="58" customFormat="1" ht="30" customHeight="1" x14ac:dyDescent="0.55000000000000004">
      <c r="B23" s="82"/>
      <c r="C23" s="16"/>
      <c r="D23" s="10" t="s">
        <v>19</v>
      </c>
      <c r="E23" s="11"/>
      <c r="F23" s="12"/>
      <c r="G23" s="10" t="s">
        <v>2</v>
      </c>
      <c r="H23" s="13"/>
      <c r="I23" s="10" t="s">
        <v>1</v>
      </c>
      <c r="J23" s="99" t="str">
        <f t="shared" si="0"/>
        <v/>
      </c>
      <c r="K23" s="10" t="s">
        <v>18</v>
      </c>
      <c r="L23" s="14"/>
      <c r="M23" s="82"/>
      <c r="N23" s="16"/>
      <c r="O23" s="10" t="s">
        <v>19</v>
      </c>
      <c r="P23" s="11"/>
      <c r="Q23" s="15" t="s">
        <v>9</v>
      </c>
      <c r="R23" s="98" t="str">
        <f>IF(COUNTBLANK(F23:I23)+COUNTBLANK(N23:P23)=0,ROUNDDOWN(PRODUCT(P23,N23,F23,H23,0.001),0),"")</f>
        <v/>
      </c>
      <c r="S23" s="10" t="s">
        <v>18</v>
      </c>
      <c r="T23" s="78"/>
    </row>
    <row r="24" spans="1:20" s="58" customFormat="1" ht="14" x14ac:dyDescent="0.55000000000000004">
      <c r="L24" s="67"/>
    </row>
    <row r="25" spans="1:20" s="58" customFormat="1" ht="14" x14ac:dyDescent="0.55000000000000004">
      <c r="B25" s="59" t="s">
        <v>71</v>
      </c>
      <c r="L25" s="67"/>
    </row>
    <row r="26" spans="1:20" s="58" customFormat="1" ht="14" x14ac:dyDescent="0.55000000000000004">
      <c r="B26" s="147" t="s">
        <v>8</v>
      </c>
      <c r="C26" s="148"/>
      <c r="D26" s="148"/>
      <c r="E26" s="148"/>
      <c r="F26" s="148"/>
      <c r="G26" s="148"/>
      <c r="H26" s="148"/>
      <c r="I26" s="148"/>
      <c r="J26" s="148"/>
      <c r="K26" s="149"/>
      <c r="L26" s="79"/>
      <c r="M26" s="150" t="s">
        <v>7</v>
      </c>
      <c r="N26" s="150"/>
      <c r="O26" s="150"/>
      <c r="P26" s="150"/>
      <c r="Q26" s="150"/>
      <c r="R26" s="150"/>
      <c r="S26" s="150"/>
      <c r="T26" s="150"/>
    </row>
    <row r="27" spans="1:20" s="58" customFormat="1" ht="14" x14ac:dyDescent="0.55000000000000004">
      <c r="B27" s="159"/>
      <c r="C27" s="160"/>
      <c r="D27" s="160"/>
      <c r="E27" s="160"/>
      <c r="F27" s="160"/>
      <c r="G27" s="160"/>
      <c r="H27" s="160"/>
      <c r="I27" s="160"/>
      <c r="J27" s="160"/>
      <c r="K27" s="161"/>
      <c r="L27" s="84"/>
      <c r="M27" s="144"/>
      <c r="N27" s="144"/>
      <c r="O27" s="144"/>
      <c r="P27" s="144"/>
      <c r="Q27" s="144"/>
      <c r="R27" s="144"/>
      <c r="S27" s="144"/>
      <c r="T27" s="144"/>
    </row>
    <row r="28" spans="1:20" s="58" customFormat="1" ht="14" x14ac:dyDescent="0.55000000000000004">
      <c r="B28" s="162"/>
      <c r="C28" s="163"/>
      <c r="D28" s="163"/>
      <c r="E28" s="163"/>
      <c r="F28" s="163"/>
      <c r="G28" s="163"/>
      <c r="H28" s="163"/>
      <c r="I28" s="163"/>
      <c r="J28" s="163"/>
      <c r="K28" s="164"/>
      <c r="L28" s="84"/>
      <c r="M28" s="144"/>
      <c r="N28" s="144"/>
      <c r="O28" s="144"/>
      <c r="P28" s="144"/>
      <c r="Q28" s="144"/>
      <c r="R28" s="144"/>
      <c r="S28" s="144"/>
      <c r="T28" s="144"/>
    </row>
    <row r="29" spans="1:20" s="58" customFormat="1" ht="14" x14ac:dyDescent="0.55000000000000004">
      <c r="B29" s="162"/>
      <c r="C29" s="163"/>
      <c r="D29" s="163"/>
      <c r="E29" s="163"/>
      <c r="F29" s="163"/>
      <c r="G29" s="163"/>
      <c r="H29" s="163"/>
      <c r="I29" s="163"/>
      <c r="J29" s="163"/>
      <c r="K29" s="164"/>
      <c r="L29" s="84"/>
      <c r="M29" s="144"/>
      <c r="N29" s="144"/>
      <c r="O29" s="144"/>
      <c r="P29" s="144"/>
      <c r="Q29" s="144"/>
      <c r="R29" s="144"/>
      <c r="S29" s="144"/>
      <c r="T29" s="144"/>
    </row>
    <row r="30" spans="1:20" s="58" customFormat="1" ht="14" x14ac:dyDescent="0.55000000000000004">
      <c r="B30" s="162"/>
      <c r="C30" s="163"/>
      <c r="D30" s="163"/>
      <c r="E30" s="163"/>
      <c r="F30" s="163"/>
      <c r="G30" s="163"/>
      <c r="H30" s="163"/>
      <c r="I30" s="163"/>
      <c r="J30" s="163"/>
      <c r="K30" s="164"/>
      <c r="L30" s="84"/>
      <c r="M30" s="144"/>
      <c r="N30" s="144"/>
      <c r="O30" s="144"/>
      <c r="P30" s="144"/>
      <c r="Q30" s="144"/>
      <c r="R30" s="144"/>
      <c r="S30" s="144"/>
      <c r="T30" s="144"/>
    </row>
    <row r="31" spans="1:20" s="58" customFormat="1" ht="14" x14ac:dyDescent="0.55000000000000004">
      <c r="B31" s="162"/>
      <c r="C31" s="163"/>
      <c r="D31" s="163"/>
      <c r="E31" s="163"/>
      <c r="F31" s="163"/>
      <c r="G31" s="163"/>
      <c r="H31" s="163"/>
      <c r="I31" s="163"/>
      <c r="J31" s="163"/>
      <c r="K31" s="164"/>
      <c r="L31" s="84"/>
      <c r="M31" s="144"/>
      <c r="N31" s="144"/>
      <c r="O31" s="144"/>
      <c r="P31" s="144"/>
      <c r="Q31" s="144"/>
      <c r="R31" s="144"/>
      <c r="S31" s="144"/>
      <c r="T31" s="144"/>
    </row>
    <row r="32" spans="1:20" s="58" customFormat="1" ht="14" x14ac:dyDescent="0.55000000000000004">
      <c r="B32" s="162"/>
      <c r="C32" s="163"/>
      <c r="D32" s="163"/>
      <c r="E32" s="163"/>
      <c r="F32" s="163"/>
      <c r="G32" s="163"/>
      <c r="H32" s="163"/>
      <c r="I32" s="163"/>
      <c r="J32" s="163"/>
      <c r="K32" s="164"/>
      <c r="L32" s="84"/>
      <c r="M32" s="144"/>
      <c r="N32" s="144"/>
      <c r="O32" s="144"/>
      <c r="P32" s="144"/>
      <c r="Q32" s="144"/>
      <c r="R32" s="144"/>
      <c r="S32" s="144"/>
      <c r="T32" s="144"/>
    </row>
    <row r="33" spans="2:20" s="58" customFormat="1" ht="14" x14ac:dyDescent="0.55000000000000004">
      <c r="B33" s="165"/>
      <c r="C33" s="166"/>
      <c r="D33" s="166"/>
      <c r="E33" s="166"/>
      <c r="F33" s="166"/>
      <c r="G33" s="166"/>
      <c r="H33" s="166"/>
      <c r="I33" s="166"/>
      <c r="J33" s="166"/>
      <c r="K33" s="167"/>
      <c r="L33" s="84"/>
      <c r="M33" s="144"/>
      <c r="N33" s="144"/>
      <c r="O33" s="144"/>
      <c r="P33" s="144"/>
      <c r="Q33" s="144"/>
      <c r="R33" s="144"/>
      <c r="S33" s="144"/>
      <c r="T33" s="144"/>
    </row>
  </sheetData>
  <sheetProtection algorithmName="SHA-512" hashValue="hrKEZVS4sO9gG1EafScxcW8WkiUX2rN5O3Rk7WyFDsJpazLBlAxNvhYR0q3Ug/r9nGTAaQDddI2G2RHKNFRdoQ==" saltValue="QocFccPwiYoglH/44NGkxg==" spinCount="100000" sheet="1" objects="1" scenarios="1" formatCells="0" formatColumns="0" formatRows="0" insertColumns="0" insertRows="0" insertHyperlinks="0" deleteColumns="0" deleteRows="0"/>
  <mergeCells count="30">
    <mergeCell ref="M27:T33"/>
    <mergeCell ref="Q12:Q13"/>
    <mergeCell ref="B26:K26"/>
    <mergeCell ref="M26:T26"/>
    <mergeCell ref="M12:M13"/>
    <mergeCell ref="N12:O13"/>
    <mergeCell ref="P12:P13"/>
    <mergeCell ref="R12:S13"/>
    <mergeCell ref="J12:K13"/>
    <mergeCell ref="E12:E13"/>
    <mergeCell ref="T11:T13"/>
    <mergeCell ref="B27:K33"/>
    <mergeCell ref="F13:G13"/>
    <mergeCell ref="H13:I13"/>
    <mergeCell ref="F12:I12"/>
    <mergeCell ref="B11:K11"/>
    <mergeCell ref="A12:A13"/>
    <mergeCell ref="B12:B13"/>
    <mergeCell ref="C12:D13"/>
    <mergeCell ref="C3:D3"/>
    <mergeCell ref="M11:S11"/>
    <mergeCell ref="B7:D7"/>
    <mergeCell ref="B8:D8"/>
    <mergeCell ref="E3:F3"/>
    <mergeCell ref="H8:I8"/>
    <mergeCell ref="J8:K8"/>
    <mergeCell ref="H4:I6"/>
    <mergeCell ref="J4:K6"/>
    <mergeCell ref="H7:I7"/>
    <mergeCell ref="J7:K7"/>
  </mergeCells>
  <phoneticPr fontId="18"/>
  <conditionalFormatting sqref="B14:C23 E14:F23 H14:H23 M14:N23 P14:P23 T14:T23 B27 M27">
    <cfRule type="containsBlanks" dxfId="2" priority="2">
      <formula>LEN(TRIM(B14))=0</formula>
    </cfRule>
  </conditionalFormatting>
  <dataValidations count="1">
    <dataValidation type="whole" operator="greaterThanOrEqual" allowBlank="1" showInputMessage="1" showErrorMessage="1" sqref="E14:E23 P14:P23" xr:uid="{46CD47BA-E235-42F2-AE63-43EADACCDFB0}">
      <formula1>0</formula1>
    </dataValidation>
  </dataValidations>
  <pageMargins left="0.7" right="0.7" top="0.75" bottom="0.75" header="0.3" footer="0.3"/>
  <pageSetup paperSize="9" scale="69" fitToHeight="0" orientation="landscape" r:id="rId1"/>
  <rowBreaks count="1" manualBreakCount="1">
    <brk id="24" max="21" man="1"/>
  </rowBreaks>
  <colBreaks count="1" manualBreakCount="1">
    <brk id="1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67C1-F0EC-4497-B0A0-F2B1BF6AE471}">
  <sheetPr>
    <pageSetUpPr fitToPage="1"/>
  </sheetPr>
  <dimension ref="A1:V33"/>
  <sheetViews>
    <sheetView view="pageBreakPreview" zoomScaleNormal="100" zoomScaleSheetLayoutView="100" workbookViewId="0">
      <selection activeCell="Y8" sqref="Y8"/>
    </sheetView>
  </sheetViews>
  <sheetFormatPr defaultRowHeight="13" x14ac:dyDescent="0.55000000000000004"/>
  <cols>
    <col min="1" max="1" width="3.75" style="56" customWidth="1"/>
    <col min="2" max="2" width="20.58203125" style="56" customWidth="1"/>
    <col min="3" max="3" width="5.58203125" style="56" customWidth="1"/>
    <col min="4" max="4" width="8.58203125" style="56" customWidth="1"/>
    <col min="5" max="5" width="5.58203125" style="56" customWidth="1"/>
    <col min="6" max="7" width="6.58203125" style="56" customWidth="1"/>
    <col min="8" max="8" width="5.58203125" style="56" customWidth="1"/>
    <col min="9" max="9" width="6.58203125" style="56" customWidth="1"/>
    <col min="10" max="10" width="5.58203125" style="56" customWidth="1"/>
    <col min="11" max="11" width="6.58203125" style="56" customWidth="1"/>
    <col min="12" max="13" width="5.58203125" style="56" customWidth="1"/>
    <col min="14" max="14" width="20.58203125" style="56" customWidth="1"/>
    <col min="15" max="15" width="5.58203125" style="56" customWidth="1"/>
    <col min="16" max="16" width="8.58203125" style="56" customWidth="1"/>
    <col min="17" max="17" width="5.58203125" style="56" customWidth="1"/>
    <col min="18" max="18" width="6.58203125" style="56" customWidth="1"/>
    <col min="19" max="19" width="10.33203125" style="56" customWidth="1"/>
    <col min="20" max="20" width="6.58203125" style="56" customWidth="1"/>
    <col min="21" max="21" width="5.58203125" style="56" customWidth="1"/>
    <col min="22" max="22" width="13.08203125" style="56" customWidth="1"/>
    <col min="23" max="16384" width="8.6640625" style="56"/>
  </cols>
  <sheetData>
    <row r="1" spans="1:22" ht="16.5" x14ac:dyDescent="0.55000000000000004">
      <c r="A1" s="55" t="s">
        <v>70</v>
      </c>
    </row>
    <row r="2" spans="1:22" s="58" customFormat="1" ht="20.5" customHeight="1" thickBot="1" x14ac:dyDescent="0.6">
      <c r="A2" s="57" t="s">
        <v>6</v>
      </c>
    </row>
    <row r="3" spans="1:22" s="58" customFormat="1" ht="30" customHeight="1" thickBot="1" x14ac:dyDescent="0.6">
      <c r="A3" s="57"/>
      <c r="B3" s="59" t="s">
        <v>21</v>
      </c>
      <c r="C3" s="59"/>
      <c r="D3" s="115" t="s">
        <v>20</v>
      </c>
      <c r="E3" s="116"/>
      <c r="F3" s="126" t="s">
        <v>17</v>
      </c>
      <c r="G3" s="127"/>
      <c r="H3" s="60"/>
      <c r="I3" s="60"/>
      <c r="J3" s="61"/>
      <c r="N3" s="62"/>
      <c r="O3" s="62"/>
    </row>
    <row r="4" spans="1:22" s="58" customFormat="1" ht="30" customHeight="1" thickBot="1" x14ac:dyDescent="0.6">
      <c r="A4" s="57"/>
      <c r="B4" s="173" t="s">
        <v>8</v>
      </c>
      <c r="C4" s="174"/>
      <c r="D4" s="63" t="str">
        <f>IF(K14="", "",SUM(K:K))</f>
        <v/>
      </c>
      <c r="E4" s="64" t="s">
        <v>18</v>
      </c>
      <c r="F4" s="65" t="str">
        <f>IF(D4="","",ROUNDDOWN(D4*0.452/1000,2))</f>
        <v/>
      </c>
      <c r="G4" s="66" t="s">
        <v>25</v>
      </c>
      <c r="H4" s="67"/>
      <c r="I4" s="130" t="s">
        <v>60</v>
      </c>
      <c r="J4" s="131"/>
      <c r="K4" s="136" t="s">
        <v>48</v>
      </c>
      <c r="L4" s="137"/>
    </row>
    <row r="5" spans="1:22" s="58" customFormat="1" ht="30" customHeight="1" thickBot="1" x14ac:dyDescent="0.6">
      <c r="A5" s="57"/>
      <c r="B5" s="175" t="s">
        <v>7</v>
      </c>
      <c r="C5" s="176"/>
      <c r="D5" s="68" t="str">
        <f>IF(T14="", "",SUM(T:T))</f>
        <v/>
      </c>
      <c r="E5" s="69" t="s">
        <v>18</v>
      </c>
      <c r="F5" s="70" t="str">
        <f>IF(D5="","",ROUNDDOWN(D5*0.452/1000,2))</f>
        <v/>
      </c>
      <c r="G5" s="71" t="s">
        <v>26</v>
      </c>
      <c r="H5" s="67"/>
      <c r="I5" s="132"/>
      <c r="J5" s="133"/>
      <c r="K5" s="138"/>
      <c r="L5" s="139"/>
    </row>
    <row r="6" spans="1:22" s="58" customFormat="1" ht="12" customHeight="1" thickBot="1" x14ac:dyDescent="0.6">
      <c r="A6" s="57"/>
      <c r="B6" s="67"/>
      <c r="C6" s="67"/>
      <c r="D6" s="67"/>
      <c r="E6" s="67"/>
      <c r="F6" s="60"/>
      <c r="G6" s="60"/>
      <c r="H6" s="67"/>
      <c r="I6" s="134"/>
      <c r="J6" s="135"/>
      <c r="K6" s="140"/>
      <c r="L6" s="141"/>
    </row>
    <row r="7" spans="1:22" s="58" customFormat="1" ht="30" customHeight="1" thickBot="1" x14ac:dyDescent="0.6">
      <c r="A7" s="57"/>
      <c r="B7" s="120" t="s">
        <v>10</v>
      </c>
      <c r="C7" s="121"/>
      <c r="D7" s="121"/>
      <c r="E7" s="122"/>
      <c r="F7" s="72" t="str">
        <f>IF(COUNTBLANK(F4:F5)=0,ROUNDDOWN(F4-F5,2),"")</f>
        <v/>
      </c>
      <c r="G7" s="73" t="s">
        <v>25</v>
      </c>
      <c r="H7" s="96" t="s">
        <v>12</v>
      </c>
      <c r="I7" s="142" t="str">
        <f>IF(F7="","",IF(F7&gt;=10,"○","×"))</f>
        <v/>
      </c>
      <c r="J7" s="143"/>
      <c r="K7" s="142"/>
      <c r="L7" s="143"/>
    </row>
    <row r="8" spans="1:22" s="58" customFormat="1" ht="30" customHeight="1" thickBot="1" x14ac:dyDescent="0.6">
      <c r="A8" s="57"/>
      <c r="B8" s="123" t="s">
        <v>11</v>
      </c>
      <c r="C8" s="124"/>
      <c r="D8" s="124"/>
      <c r="E8" s="125"/>
      <c r="F8" s="74" t="str">
        <f>IF(COUNTBLANK(F4:F5)=0,ROUNDDOWN((F4-F5)*100/F4,1),"")</f>
        <v/>
      </c>
      <c r="G8" s="75" t="s">
        <v>13</v>
      </c>
      <c r="H8" s="97" t="s">
        <v>12</v>
      </c>
      <c r="I8" s="128" t="str">
        <f>IF(F8="","",IF(F8&gt;=20,"○","×"))</f>
        <v/>
      </c>
      <c r="J8" s="129"/>
      <c r="K8" s="128"/>
      <c r="L8" s="129"/>
    </row>
    <row r="9" spans="1:22" s="58" customFormat="1" ht="12" customHeight="1" x14ac:dyDescent="0.55000000000000004">
      <c r="A9" s="57"/>
    </row>
    <row r="10" spans="1:22" s="58" customFormat="1" ht="14" x14ac:dyDescent="0.55000000000000004">
      <c r="A10" s="57"/>
      <c r="B10" s="59" t="s">
        <v>45</v>
      </c>
      <c r="C10" s="59"/>
    </row>
    <row r="11" spans="1:22" s="58" customFormat="1" ht="33" customHeight="1" x14ac:dyDescent="0.55000000000000004">
      <c r="A11" s="57"/>
      <c r="B11" s="172" t="s">
        <v>15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76"/>
      <c r="N11" s="117" t="s">
        <v>7</v>
      </c>
      <c r="O11" s="118"/>
      <c r="P11" s="118"/>
      <c r="Q11" s="118"/>
      <c r="R11" s="118"/>
      <c r="S11" s="118"/>
      <c r="T11" s="118"/>
      <c r="U11" s="119"/>
      <c r="V11" s="158" t="s">
        <v>22</v>
      </c>
    </row>
    <row r="12" spans="1:22" s="58" customFormat="1" ht="18" customHeight="1" x14ac:dyDescent="0.55000000000000004">
      <c r="A12" s="108"/>
      <c r="B12" s="153" t="s">
        <v>0</v>
      </c>
      <c r="C12" s="112"/>
      <c r="D12" s="111" t="s">
        <v>23</v>
      </c>
      <c r="E12" s="112"/>
      <c r="F12" s="111" t="s">
        <v>3</v>
      </c>
      <c r="G12" s="147" t="s">
        <v>14</v>
      </c>
      <c r="H12" s="148"/>
      <c r="I12" s="148"/>
      <c r="J12" s="149"/>
      <c r="K12" s="153" t="s">
        <v>20</v>
      </c>
      <c r="L12" s="154"/>
      <c r="M12" s="14"/>
      <c r="N12" s="153" t="s">
        <v>0</v>
      </c>
      <c r="O12" s="112"/>
      <c r="P12" s="111" t="s">
        <v>23</v>
      </c>
      <c r="Q12" s="112"/>
      <c r="R12" s="151" t="s">
        <v>3</v>
      </c>
      <c r="S12" s="145" t="s">
        <v>16</v>
      </c>
      <c r="T12" s="153" t="s">
        <v>20</v>
      </c>
      <c r="U12" s="154"/>
      <c r="V12" s="150"/>
    </row>
    <row r="13" spans="1:22" s="58" customFormat="1" ht="28" customHeight="1" x14ac:dyDescent="0.55000000000000004">
      <c r="A13" s="108"/>
      <c r="B13" s="155"/>
      <c r="C13" s="177"/>
      <c r="D13" s="113"/>
      <c r="E13" s="114"/>
      <c r="F13" s="157"/>
      <c r="G13" s="168" t="s">
        <v>5</v>
      </c>
      <c r="H13" s="169"/>
      <c r="I13" s="170" t="s">
        <v>4</v>
      </c>
      <c r="J13" s="171"/>
      <c r="K13" s="155"/>
      <c r="L13" s="156"/>
      <c r="M13" s="14"/>
      <c r="N13" s="155"/>
      <c r="O13" s="177"/>
      <c r="P13" s="113"/>
      <c r="Q13" s="114"/>
      <c r="R13" s="152"/>
      <c r="S13" s="146"/>
      <c r="T13" s="155"/>
      <c r="U13" s="156"/>
      <c r="V13" s="150"/>
    </row>
    <row r="14" spans="1:22" s="58" customFormat="1" ht="30" customHeight="1" x14ac:dyDescent="0.55000000000000004">
      <c r="A14" s="77"/>
      <c r="B14" s="7"/>
      <c r="C14" s="8" t="s">
        <v>28</v>
      </c>
      <c r="D14" s="9"/>
      <c r="E14" s="10" t="s">
        <v>27</v>
      </c>
      <c r="F14" s="11"/>
      <c r="G14" s="12"/>
      <c r="H14" s="10" t="s">
        <v>2</v>
      </c>
      <c r="I14" s="13"/>
      <c r="J14" s="10" t="s">
        <v>1</v>
      </c>
      <c r="K14" s="98" t="str">
        <f>IF(COUNTBLANK(D14:J14)=0,ROUNDDOWN(PRODUCT(F14,D14,G14,I14),0),"")</f>
        <v/>
      </c>
      <c r="L14" s="10" t="s">
        <v>18</v>
      </c>
      <c r="M14" s="14"/>
      <c r="N14" s="7"/>
      <c r="O14" s="8"/>
      <c r="P14" s="9"/>
      <c r="Q14" s="10" t="s">
        <v>27</v>
      </c>
      <c r="R14" s="11"/>
      <c r="S14" s="15" t="s">
        <v>9</v>
      </c>
      <c r="T14" s="98" t="str">
        <f>IF(COUNTBLANK(G14:J14)+COUNTBLANK(P14:R14)=0,ROUNDDOWN(PRODUCT(R14,P14,G14,I14),0),"")</f>
        <v/>
      </c>
      <c r="U14" s="10" t="s">
        <v>18</v>
      </c>
      <c r="V14" s="78"/>
    </row>
    <row r="15" spans="1:22" s="58" customFormat="1" ht="30" customHeight="1" x14ac:dyDescent="0.55000000000000004">
      <c r="A15" s="77"/>
      <c r="B15" s="7"/>
      <c r="C15" s="8"/>
      <c r="D15" s="16"/>
      <c r="E15" s="10" t="s">
        <v>27</v>
      </c>
      <c r="F15" s="11"/>
      <c r="G15" s="12"/>
      <c r="H15" s="10" t="s">
        <v>2</v>
      </c>
      <c r="I15" s="13"/>
      <c r="J15" s="10" t="s">
        <v>1</v>
      </c>
      <c r="K15" s="98" t="str">
        <f t="shared" ref="K15:K23" si="0">IF(COUNTBLANK(D15:J15)=0,ROUNDDOWN(PRODUCT(F15,D15,G15,I15),0),"")</f>
        <v/>
      </c>
      <c r="L15" s="10" t="s">
        <v>18</v>
      </c>
      <c r="M15" s="14"/>
      <c r="N15" s="7"/>
      <c r="O15" s="8"/>
      <c r="P15" s="16"/>
      <c r="Q15" s="10" t="s">
        <v>27</v>
      </c>
      <c r="R15" s="11"/>
      <c r="S15" s="15" t="s">
        <v>9</v>
      </c>
      <c r="T15" s="98" t="str">
        <f t="shared" ref="T15:T23" si="1">IF(COUNTBLANK(G15:J15)+COUNTBLANK(P15:R15)=0,ROUNDDOWN(PRODUCT(R15,P15,G15,I15),0),"")</f>
        <v/>
      </c>
      <c r="U15" s="10" t="s">
        <v>18</v>
      </c>
      <c r="V15" s="78"/>
    </row>
    <row r="16" spans="1:22" s="58" customFormat="1" ht="30" customHeight="1" x14ac:dyDescent="0.55000000000000004">
      <c r="A16" s="77"/>
      <c r="B16" s="7"/>
      <c r="C16" s="8"/>
      <c r="D16" s="16"/>
      <c r="E16" s="10" t="s">
        <v>27</v>
      </c>
      <c r="F16" s="11"/>
      <c r="G16" s="12"/>
      <c r="H16" s="10" t="s">
        <v>24</v>
      </c>
      <c r="I16" s="13"/>
      <c r="J16" s="10" t="s">
        <v>1</v>
      </c>
      <c r="K16" s="98" t="str">
        <f t="shared" si="0"/>
        <v/>
      </c>
      <c r="L16" s="10" t="s">
        <v>18</v>
      </c>
      <c r="M16" s="14"/>
      <c r="N16" s="7"/>
      <c r="O16" s="8"/>
      <c r="P16" s="16"/>
      <c r="Q16" s="10" t="s">
        <v>27</v>
      </c>
      <c r="R16" s="11"/>
      <c r="S16" s="15" t="s">
        <v>9</v>
      </c>
      <c r="T16" s="98" t="str">
        <f t="shared" si="1"/>
        <v/>
      </c>
      <c r="U16" s="10" t="s">
        <v>18</v>
      </c>
      <c r="V16" s="78"/>
    </row>
    <row r="17" spans="1:22" s="58" customFormat="1" ht="30" customHeight="1" x14ac:dyDescent="0.55000000000000004">
      <c r="A17" s="77"/>
      <c r="B17" s="7"/>
      <c r="C17" s="8"/>
      <c r="D17" s="16"/>
      <c r="E17" s="10" t="s">
        <v>27</v>
      </c>
      <c r="F17" s="11"/>
      <c r="G17" s="12"/>
      <c r="H17" s="10" t="s">
        <v>2</v>
      </c>
      <c r="I17" s="13"/>
      <c r="J17" s="10" t="s">
        <v>1</v>
      </c>
      <c r="K17" s="98" t="str">
        <f t="shared" si="0"/>
        <v/>
      </c>
      <c r="L17" s="10" t="s">
        <v>18</v>
      </c>
      <c r="M17" s="14"/>
      <c r="N17" s="7"/>
      <c r="O17" s="8"/>
      <c r="P17" s="16"/>
      <c r="Q17" s="10" t="s">
        <v>27</v>
      </c>
      <c r="R17" s="11"/>
      <c r="S17" s="15" t="s">
        <v>9</v>
      </c>
      <c r="T17" s="98" t="str">
        <f t="shared" si="1"/>
        <v/>
      </c>
      <c r="U17" s="10" t="s">
        <v>18</v>
      </c>
      <c r="V17" s="78"/>
    </row>
    <row r="18" spans="1:22" s="58" customFormat="1" ht="30" customHeight="1" x14ac:dyDescent="0.55000000000000004">
      <c r="B18" s="7"/>
      <c r="C18" s="8"/>
      <c r="D18" s="9"/>
      <c r="E18" s="10" t="s">
        <v>27</v>
      </c>
      <c r="F18" s="11"/>
      <c r="G18" s="12"/>
      <c r="H18" s="10" t="s">
        <v>2</v>
      </c>
      <c r="I18" s="13"/>
      <c r="J18" s="10" t="s">
        <v>1</v>
      </c>
      <c r="K18" s="98" t="str">
        <f t="shared" si="0"/>
        <v/>
      </c>
      <c r="L18" s="10" t="s">
        <v>18</v>
      </c>
      <c r="M18" s="14"/>
      <c r="N18" s="7"/>
      <c r="O18" s="8"/>
      <c r="P18" s="9"/>
      <c r="Q18" s="10" t="s">
        <v>27</v>
      </c>
      <c r="R18" s="11"/>
      <c r="S18" s="15" t="s">
        <v>9</v>
      </c>
      <c r="T18" s="98" t="str">
        <f t="shared" si="1"/>
        <v/>
      </c>
      <c r="U18" s="10" t="s">
        <v>18</v>
      </c>
      <c r="V18" s="78"/>
    </row>
    <row r="19" spans="1:22" s="58" customFormat="1" ht="30" customHeight="1" x14ac:dyDescent="0.55000000000000004">
      <c r="B19" s="7"/>
      <c r="C19" s="8"/>
      <c r="D19" s="16"/>
      <c r="E19" s="10" t="s">
        <v>27</v>
      </c>
      <c r="F19" s="11"/>
      <c r="G19" s="12"/>
      <c r="H19" s="10" t="s">
        <v>2</v>
      </c>
      <c r="I19" s="13"/>
      <c r="J19" s="10" t="s">
        <v>1</v>
      </c>
      <c r="K19" s="98" t="str">
        <f t="shared" si="0"/>
        <v/>
      </c>
      <c r="L19" s="10" t="s">
        <v>18</v>
      </c>
      <c r="M19" s="14"/>
      <c r="N19" s="7"/>
      <c r="O19" s="8"/>
      <c r="P19" s="16"/>
      <c r="Q19" s="10" t="s">
        <v>27</v>
      </c>
      <c r="R19" s="11"/>
      <c r="S19" s="15" t="s">
        <v>9</v>
      </c>
      <c r="T19" s="98" t="str">
        <f t="shared" si="1"/>
        <v/>
      </c>
      <c r="U19" s="10" t="s">
        <v>18</v>
      </c>
      <c r="V19" s="78"/>
    </row>
    <row r="20" spans="1:22" s="58" customFormat="1" ht="30" customHeight="1" x14ac:dyDescent="0.55000000000000004">
      <c r="B20" s="7"/>
      <c r="C20" s="8"/>
      <c r="D20" s="16"/>
      <c r="E20" s="10" t="s">
        <v>27</v>
      </c>
      <c r="F20" s="11"/>
      <c r="G20" s="12"/>
      <c r="H20" s="10" t="s">
        <v>2</v>
      </c>
      <c r="I20" s="13"/>
      <c r="J20" s="10" t="s">
        <v>1</v>
      </c>
      <c r="K20" s="98" t="str">
        <f t="shared" si="0"/>
        <v/>
      </c>
      <c r="L20" s="10" t="s">
        <v>18</v>
      </c>
      <c r="M20" s="14"/>
      <c r="N20" s="7"/>
      <c r="O20" s="8"/>
      <c r="P20" s="16"/>
      <c r="Q20" s="10" t="s">
        <v>27</v>
      </c>
      <c r="R20" s="11"/>
      <c r="S20" s="15" t="s">
        <v>9</v>
      </c>
      <c r="T20" s="98" t="str">
        <f t="shared" si="1"/>
        <v/>
      </c>
      <c r="U20" s="10" t="s">
        <v>18</v>
      </c>
      <c r="V20" s="78"/>
    </row>
    <row r="21" spans="1:22" s="58" customFormat="1" ht="30" customHeight="1" x14ac:dyDescent="0.55000000000000004">
      <c r="B21" s="7"/>
      <c r="C21" s="8"/>
      <c r="D21" s="16"/>
      <c r="E21" s="10" t="s">
        <v>27</v>
      </c>
      <c r="F21" s="11"/>
      <c r="G21" s="12"/>
      <c r="H21" s="10" t="s">
        <v>2</v>
      </c>
      <c r="I21" s="13"/>
      <c r="J21" s="10" t="s">
        <v>1</v>
      </c>
      <c r="K21" s="98" t="str">
        <f t="shared" si="0"/>
        <v/>
      </c>
      <c r="L21" s="10" t="s">
        <v>18</v>
      </c>
      <c r="M21" s="14"/>
      <c r="N21" s="7"/>
      <c r="O21" s="8"/>
      <c r="P21" s="16"/>
      <c r="Q21" s="10" t="s">
        <v>27</v>
      </c>
      <c r="R21" s="11"/>
      <c r="S21" s="15" t="s">
        <v>9</v>
      </c>
      <c r="T21" s="98" t="str">
        <f t="shared" si="1"/>
        <v/>
      </c>
      <c r="U21" s="10" t="s">
        <v>18</v>
      </c>
      <c r="V21" s="78"/>
    </row>
    <row r="22" spans="1:22" s="58" customFormat="1" ht="30" customHeight="1" x14ac:dyDescent="0.55000000000000004">
      <c r="B22" s="7"/>
      <c r="C22" s="8"/>
      <c r="D22" s="9"/>
      <c r="E22" s="10" t="s">
        <v>27</v>
      </c>
      <c r="F22" s="11"/>
      <c r="G22" s="12"/>
      <c r="H22" s="10" t="s">
        <v>2</v>
      </c>
      <c r="I22" s="13"/>
      <c r="J22" s="10" t="s">
        <v>1</v>
      </c>
      <c r="K22" s="98" t="str">
        <f t="shared" si="0"/>
        <v/>
      </c>
      <c r="L22" s="10" t="s">
        <v>18</v>
      </c>
      <c r="M22" s="14"/>
      <c r="N22" s="7"/>
      <c r="O22" s="8"/>
      <c r="P22" s="9"/>
      <c r="Q22" s="10" t="s">
        <v>27</v>
      </c>
      <c r="R22" s="11"/>
      <c r="S22" s="15" t="s">
        <v>9</v>
      </c>
      <c r="T22" s="98" t="str">
        <f t="shared" si="1"/>
        <v/>
      </c>
      <c r="U22" s="10" t="s">
        <v>18</v>
      </c>
      <c r="V22" s="78"/>
    </row>
    <row r="23" spans="1:22" s="58" customFormat="1" ht="30" customHeight="1" x14ac:dyDescent="0.55000000000000004">
      <c r="B23" s="7"/>
      <c r="C23" s="8"/>
      <c r="D23" s="16"/>
      <c r="E23" s="10" t="s">
        <v>27</v>
      </c>
      <c r="F23" s="11"/>
      <c r="G23" s="12"/>
      <c r="H23" s="10" t="s">
        <v>2</v>
      </c>
      <c r="I23" s="13"/>
      <c r="J23" s="10" t="s">
        <v>1</v>
      </c>
      <c r="K23" s="98" t="str">
        <f t="shared" si="0"/>
        <v/>
      </c>
      <c r="L23" s="10" t="s">
        <v>18</v>
      </c>
      <c r="M23" s="14"/>
      <c r="N23" s="7"/>
      <c r="O23" s="8"/>
      <c r="P23" s="16"/>
      <c r="Q23" s="10" t="s">
        <v>27</v>
      </c>
      <c r="R23" s="11"/>
      <c r="S23" s="15" t="s">
        <v>9</v>
      </c>
      <c r="T23" s="98" t="str">
        <f t="shared" si="1"/>
        <v/>
      </c>
      <c r="U23" s="10" t="s">
        <v>18</v>
      </c>
      <c r="V23" s="78"/>
    </row>
    <row r="24" spans="1:22" s="58" customFormat="1" ht="14" x14ac:dyDescent="0.55000000000000004"/>
    <row r="25" spans="1:22" s="58" customFormat="1" ht="14" x14ac:dyDescent="0.55000000000000004">
      <c r="B25" s="59" t="s">
        <v>71</v>
      </c>
    </row>
    <row r="26" spans="1:22" s="58" customFormat="1" ht="14" x14ac:dyDescent="0.55000000000000004">
      <c r="B26" s="147" t="s">
        <v>8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9"/>
      <c r="M26" s="79"/>
      <c r="N26" s="150" t="s">
        <v>7</v>
      </c>
      <c r="O26" s="150"/>
      <c r="P26" s="150"/>
      <c r="Q26" s="150"/>
      <c r="R26" s="150"/>
      <c r="S26" s="150"/>
      <c r="T26" s="150"/>
      <c r="U26" s="150"/>
      <c r="V26" s="150"/>
    </row>
    <row r="27" spans="1:22" s="58" customFormat="1" ht="14" x14ac:dyDescent="0.55000000000000004">
      <c r="B27" s="159"/>
      <c r="C27" s="160"/>
      <c r="D27" s="160"/>
      <c r="E27" s="160"/>
      <c r="F27" s="160"/>
      <c r="G27" s="160"/>
      <c r="H27" s="160"/>
      <c r="I27" s="160"/>
      <c r="J27" s="160"/>
      <c r="K27" s="160"/>
      <c r="L27" s="161"/>
      <c r="M27" s="84"/>
      <c r="N27" s="144"/>
      <c r="O27" s="144"/>
      <c r="P27" s="144"/>
      <c r="Q27" s="144"/>
      <c r="R27" s="144"/>
      <c r="S27" s="144"/>
      <c r="T27" s="144"/>
      <c r="U27" s="144"/>
      <c r="V27" s="144"/>
    </row>
    <row r="28" spans="1:22" s="58" customFormat="1" ht="14" x14ac:dyDescent="0.55000000000000004"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4"/>
      <c r="M28" s="84"/>
      <c r="N28" s="144"/>
      <c r="O28" s="144"/>
      <c r="P28" s="144"/>
      <c r="Q28" s="144"/>
      <c r="R28" s="144"/>
      <c r="S28" s="144"/>
      <c r="T28" s="144"/>
      <c r="U28" s="144"/>
      <c r="V28" s="144"/>
    </row>
    <row r="29" spans="1:22" s="58" customFormat="1" ht="14" x14ac:dyDescent="0.55000000000000004"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4"/>
      <c r="M29" s="8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1:22" s="58" customFormat="1" ht="14" x14ac:dyDescent="0.55000000000000004"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4"/>
      <c r="M30" s="8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1:22" s="58" customFormat="1" ht="14" x14ac:dyDescent="0.55000000000000004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4"/>
      <c r="M31" s="84"/>
      <c r="N31" s="144"/>
      <c r="O31" s="144"/>
      <c r="P31" s="144"/>
      <c r="Q31" s="144"/>
      <c r="R31" s="144"/>
      <c r="S31" s="144"/>
      <c r="T31" s="144"/>
      <c r="U31" s="144"/>
      <c r="V31" s="144"/>
    </row>
    <row r="32" spans="1:22" s="58" customFormat="1" ht="14" x14ac:dyDescent="0.55000000000000004"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4"/>
      <c r="M32" s="84"/>
      <c r="N32" s="144"/>
      <c r="O32" s="144"/>
      <c r="P32" s="144"/>
      <c r="Q32" s="144"/>
      <c r="R32" s="144"/>
      <c r="S32" s="144"/>
      <c r="T32" s="144"/>
      <c r="U32" s="144"/>
      <c r="V32" s="144"/>
    </row>
    <row r="33" spans="2:22" s="58" customFormat="1" ht="14" x14ac:dyDescent="0.55000000000000004">
      <c r="B33" s="165"/>
      <c r="C33" s="166"/>
      <c r="D33" s="166"/>
      <c r="E33" s="166"/>
      <c r="F33" s="166"/>
      <c r="G33" s="166"/>
      <c r="H33" s="166"/>
      <c r="I33" s="166"/>
      <c r="J33" s="166"/>
      <c r="K33" s="166"/>
      <c r="L33" s="167"/>
      <c r="M33" s="84"/>
      <c r="N33" s="144"/>
      <c r="O33" s="144"/>
      <c r="P33" s="144"/>
      <c r="Q33" s="144"/>
      <c r="R33" s="144"/>
      <c r="S33" s="144"/>
      <c r="T33" s="144"/>
      <c r="U33" s="144"/>
      <c r="V33" s="144"/>
    </row>
  </sheetData>
  <sheetProtection algorithmName="SHA-512" hashValue="r7W2VoGO37tZQ08CaOMFQqX9AaMtZf+zNPYEwz03vghNOf4/Kg0WFCMrBptNmmNbm/mXp8aymDSJx00EC8nuwg==" saltValue="D4MlE6pz9UQdo2XvGn8hBw==" spinCount="100000" sheet="1" objects="1" scenarios="1" formatCells="0" formatColumns="0" formatRows="0" insertColumns="0" insertRows="0" insertHyperlinks="0" deleteColumns="0" deleteRows="0"/>
  <mergeCells count="32">
    <mergeCell ref="B27:L33"/>
    <mergeCell ref="N27:V33"/>
    <mergeCell ref="B12:C13"/>
    <mergeCell ref="N12:O13"/>
    <mergeCell ref="K12:L13"/>
    <mergeCell ref="P12:Q13"/>
    <mergeCell ref="R12:R13"/>
    <mergeCell ref="S12:S13"/>
    <mergeCell ref="T12:U13"/>
    <mergeCell ref="N11:U11"/>
    <mergeCell ref="V11:V13"/>
    <mergeCell ref="G13:H13"/>
    <mergeCell ref="I13:J13"/>
    <mergeCell ref="B26:L26"/>
    <mergeCell ref="N26:V26"/>
    <mergeCell ref="I4:J6"/>
    <mergeCell ref="K4:L6"/>
    <mergeCell ref="I7:J7"/>
    <mergeCell ref="K7:L7"/>
    <mergeCell ref="I8:J8"/>
    <mergeCell ref="K8:L8"/>
    <mergeCell ref="D3:E3"/>
    <mergeCell ref="F3:G3"/>
    <mergeCell ref="B7:E7"/>
    <mergeCell ref="B4:C4"/>
    <mergeCell ref="B5:C5"/>
    <mergeCell ref="A12:A13"/>
    <mergeCell ref="D12:E13"/>
    <mergeCell ref="F12:F13"/>
    <mergeCell ref="G12:J12"/>
    <mergeCell ref="B8:E8"/>
    <mergeCell ref="B11:L11"/>
  </mergeCells>
  <phoneticPr fontId="18"/>
  <conditionalFormatting sqref="B14:D23 F14:G23 I14:I23 N14:P23 R14:R23 V14:V23 B27 N27">
    <cfRule type="containsBlanks" dxfId="1" priority="1">
      <formula>LEN(TRIM(B14))=0</formula>
    </cfRule>
  </conditionalFormatting>
  <dataValidations count="2">
    <dataValidation type="whole" operator="greaterThanOrEqual" allowBlank="1" showInputMessage="1" showErrorMessage="1" sqref="F14:F23 R14:R23" xr:uid="{5CFF1E01-6771-4142-B6F2-F32D9F17DD64}">
      <formula1>0</formula1>
    </dataValidation>
    <dataValidation type="list" allowBlank="1" showInputMessage="1" showErrorMessage="1" sqref="C14:C23 O14:O23" xr:uid="{9AEC4F6E-A6C4-4118-B578-048D95507827}">
      <formula1>"　,冷房,暖房"</formula1>
    </dataValidation>
  </dataValidations>
  <pageMargins left="0.7" right="0.7" top="0.75" bottom="0.75" header="0.3" footer="0.3"/>
  <pageSetup paperSize="9" scale="68" fitToHeight="0" orientation="landscape" r:id="rId1"/>
  <rowBreaks count="1" manualBreakCount="1">
    <brk id="24" max="21" man="1"/>
  </rowBreaks>
  <colBreaks count="1" manualBreakCount="1">
    <brk id="1" max="3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2D87-07B6-446F-9B7A-0AC20D95C32C}">
  <sheetPr>
    <pageSetUpPr fitToPage="1"/>
  </sheetPr>
  <dimension ref="A1:AC43"/>
  <sheetViews>
    <sheetView view="pageBreakPreview" zoomScale="60" zoomScaleNormal="100" workbookViewId="0">
      <selection activeCell="M17" sqref="M17"/>
    </sheetView>
  </sheetViews>
  <sheetFormatPr defaultRowHeight="21" x14ac:dyDescent="0.55000000000000004"/>
  <cols>
    <col min="1" max="1" width="3.75" style="25" customWidth="1"/>
    <col min="2" max="2" width="10.58203125" style="25" customWidth="1"/>
    <col min="3" max="3" width="25.58203125" style="25" customWidth="1"/>
    <col min="4" max="4" width="13.58203125" style="25" customWidth="1"/>
    <col min="5" max="5" width="15.58203125" style="25" customWidth="1"/>
    <col min="6" max="7" width="10.58203125" style="25" customWidth="1"/>
    <col min="8" max="8" width="15.58203125" style="25" customWidth="1"/>
    <col min="9" max="9" width="10.58203125" style="25" customWidth="1"/>
    <col min="10" max="10" width="15.58203125" style="25" customWidth="1"/>
    <col min="11" max="11" width="10.58203125" style="25" customWidth="1"/>
    <col min="12" max="12" width="15.58203125" style="25" customWidth="1"/>
    <col min="13" max="13" width="10.58203125" style="25" customWidth="1"/>
    <col min="14" max="14" width="5.58203125" style="26" customWidth="1"/>
    <col min="15" max="15" width="10.58203125" style="25" customWidth="1"/>
    <col min="16" max="16" width="25.58203125" style="25" customWidth="1"/>
    <col min="17" max="17" width="13.58203125" style="25" customWidth="1"/>
    <col min="18" max="18" width="15.58203125" style="25" customWidth="1"/>
    <col min="19" max="20" width="10.58203125" style="25" customWidth="1"/>
    <col min="21" max="21" width="15.58203125" style="25" customWidth="1"/>
    <col min="22" max="24" width="10.58203125" style="25" customWidth="1"/>
    <col min="25" max="25" width="15.58203125" style="25" customWidth="1"/>
    <col min="26" max="26" width="10.58203125" style="25" customWidth="1"/>
    <col min="27" max="27" width="15.58203125" style="25" customWidth="1"/>
    <col min="28" max="16384" width="8.6640625" style="25"/>
  </cols>
  <sheetData>
    <row r="1" spans="1:27" s="22" customFormat="1" ht="40" customHeight="1" x14ac:dyDescent="0.55000000000000004">
      <c r="A1" s="21" t="s">
        <v>68</v>
      </c>
      <c r="B1" s="21"/>
      <c r="N1" s="23"/>
    </row>
    <row r="2" spans="1:27" ht="30" customHeight="1" thickBot="1" x14ac:dyDescent="0.6">
      <c r="A2" s="24" t="s">
        <v>6</v>
      </c>
      <c r="B2" s="24"/>
    </row>
    <row r="3" spans="1:27" ht="30" customHeight="1" thickBot="1" x14ac:dyDescent="0.6">
      <c r="A3" s="24"/>
      <c r="B3" s="27" t="s">
        <v>21</v>
      </c>
      <c r="C3" s="27"/>
      <c r="D3" s="178" t="s">
        <v>54</v>
      </c>
      <c r="E3" s="179"/>
      <c r="H3" s="28"/>
      <c r="I3" s="28"/>
      <c r="J3" s="18"/>
    </row>
    <row r="4" spans="1:27" ht="40" customHeight="1" x14ac:dyDescent="0.55000000000000004">
      <c r="A4" s="24"/>
      <c r="B4" s="180" t="s">
        <v>8</v>
      </c>
      <c r="C4" s="181"/>
      <c r="D4" s="104" t="str">
        <f>IF(COUNTBLANK(L24:L33)=10,"",SUM(L24:L33))</f>
        <v/>
      </c>
      <c r="E4" s="29" t="s">
        <v>46</v>
      </c>
      <c r="G4" s="186" t="s">
        <v>60</v>
      </c>
      <c r="H4" s="187"/>
      <c r="I4" s="192" t="s">
        <v>48</v>
      </c>
      <c r="J4" s="193"/>
    </row>
    <row r="5" spans="1:27" ht="40" customHeight="1" thickBot="1" x14ac:dyDescent="0.6">
      <c r="A5" s="24"/>
      <c r="B5" s="182" t="s">
        <v>7</v>
      </c>
      <c r="C5" s="183"/>
      <c r="D5" s="105" t="str">
        <f>IF(COUNTBLANK(Y24:Y33)=10,"",SUM(Y24:Y33))</f>
        <v/>
      </c>
      <c r="E5" s="30" t="s">
        <v>46</v>
      </c>
      <c r="F5" s="26"/>
      <c r="G5" s="188"/>
      <c r="H5" s="189"/>
      <c r="I5" s="194"/>
      <c r="J5" s="195"/>
    </row>
    <row r="6" spans="1:27" ht="10" customHeight="1" thickBot="1" x14ac:dyDescent="0.6">
      <c r="A6" s="24"/>
      <c r="B6" s="26"/>
      <c r="C6" s="26"/>
      <c r="D6" s="26"/>
      <c r="E6" s="28"/>
      <c r="F6" s="26"/>
      <c r="G6" s="190"/>
      <c r="H6" s="191"/>
      <c r="I6" s="196"/>
      <c r="J6" s="197"/>
    </row>
    <row r="7" spans="1:27" ht="40" customHeight="1" thickBot="1" x14ac:dyDescent="0.6">
      <c r="A7" s="24"/>
      <c r="B7" s="184" t="s">
        <v>58</v>
      </c>
      <c r="C7" s="185"/>
      <c r="D7" s="106" t="str">
        <f>IF(COUNTBLANK(D4:D5)=0,ROUNDDOWN((D4-D5),2),"")</f>
        <v/>
      </c>
      <c r="E7" s="31" t="s">
        <v>25</v>
      </c>
      <c r="F7" s="92" t="s">
        <v>12</v>
      </c>
      <c r="G7" s="142" t="str">
        <f>IF(D7="","",IF(D7&gt;=10,"○","×"))</f>
        <v/>
      </c>
      <c r="H7" s="143"/>
      <c r="I7" s="142"/>
      <c r="J7" s="143"/>
    </row>
    <row r="8" spans="1:27" ht="40" customHeight="1" thickBot="1" x14ac:dyDescent="0.6">
      <c r="A8" s="24"/>
      <c r="B8" s="184" t="s">
        <v>59</v>
      </c>
      <c r="C8" s="185"/>
      <c r="D8" s="107" t="str">
        <f>IF(COUNTBLANK(D4:D5)=0,ROUNDDOWN((D4-D5)*100/D4,1),"")</f>
        <v/>
      </c>
      <c r="E8" s="32" t="s">
        <v>13</v>
      </c>
      <c r="F8" s="93" t="s">
        <v>12</v>
      </c>
      <c r="G8" s="128" t="str">
        <f>IF(D8="","",IF(D8&gt;=20,"○","×"))</f>
        <v/>
      </c>
      <c r="H8" s="129"/>
      <c r="I8" s="128"/>
      <c r="J8" s="129"/>
    </row>
    <row r="9" spans="1:27" ht="10" customHeight="1" x14ac:dyDescent="0.55000000000000004">
      <c r="A9" s="24"/>
      <c r="B9" s="24"/>
    </row>
    <row r="10" spans="1:27" ht="30" customHeight="1" x14ac:dyDescent="0.55000000000000004">
      <c r="A10" s="24"/>
      <c r="B10" s="27" t="s">
        <v>45</v>
      </c>
      <c r="N10" s="25"/>
    </row>
    <row r="11" spans="1:27" ht="30" customHeight="1" x14ac:dyDescent="0.55000000000000004">
      <c r="A11" s="24"/>
      <c r="B11" s="230" t="s">
        <v>15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33"/>
      <c r="O11" s="230" t="s">
        <v>7</v>
      </c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2" t="s">
        <v>55</v>
      </c>
    </row>
    <row r="12" spans="1:27" ht="30" customHeight="1" x14ac:dyDescent="0.55000000000000004">
      <c r="A12" s="24"/>
      <c r="B12" s="214" t="s">
        <v>0</v>
      </c>
      <c r="C12" s="214"/>
      <c r="D12" s="233" t="s">
        <v>31</v>
      </c>
      <c r="E12" s="200" t="s">
        <v>29</v>
      </c>
      <c r="F12" s="245"/>
      <c r="G12" s="248" t="s">
        <v>3</v>
      </c>
      <c r="H12" s="241" t="s">
        <v>14</v>
      </c>
      <c r="I12" s="242"/>
      <c r="J12" s="242"/>
      <c r="K12" s="243"/>
      <c r="L12" s="235" t="s">
        <v>30</v>
      </c>
      <c r="M12" s="236"/>
      <c r="N12" s="33"/>
      <c r="O12" s="214" t="s">
        <v>0</v>
      </c>
      <c r="P12" s="214"/>
      <c r="Q12" s="250" t="s">
        <v>31</v>
      </c>
      <c r="R12" s="200" t="s">
        <v>29</v>
      </c>
      <c r="S12" s="201"/>
      <c r="T12" s="204" t="s">
        <v>3</v>
      </c>
      <c r="U12" s="206" t="s">
        <v>14</v>
      </c>
      <c r="V12" s="207"/>
      <c r="W12" s="207"/>
      <c r="X12" s="208"/>
      <c r="Y12" s="235" t="s">
        <v>30</v>
      </c>
      <c r="Z12" s="236"/>
      <c r="AA12" s="232"/>
    </row>
    <row r="13" spans="1:27" ht="30" customHeight="1" x14ac:dyDescent="0.55000000000000004">
      <c r="A13" s="24"/>
      <c r="B13" s="214"/>
      <c r="C13" s="214"/>
      <c r="D13" s="234"/>
      <c r="E13" s="246"/>
      <c r="F13" s="247"/>
      <c r="G13" s="249"/>
      <c r="H13" s="198" t="s">
        <v>5</v>
      </c>
      <c r="I13" s="244"/>
      <c r="J13" s="239" t="s">
        <v>4</v>
      </c>
      <c r="K13" s="240"/>
      <c r="L13" s="237"/>
      <c r="M13" s="238"/>
      <c r="N13" s="33"/>
      <c r="O13" s="214"/>
      <c r="P13" s="214"/>
      <c r="Q13" s="251"/>
      <c r="R13" s="202"/>
      <c r="S13" s="203"/>
      <c r="T13" s="205"/>
      <c r="U13" s="209"/>
      <c r="V13" s="210"/>
      <c r="W13" s="210"/>
      <c r="X13" s="211"/>
      <c r="Y13" s="237"/>
      <c r="Z13" s="238"/>
      <c r="AA13" s="232"/>
    </row>
    <row r="14" spans="1:27" ht="40" customHeight="1" x14ac:dyDescent="0.55000000000000004">
      <c r="A14" s="24"/>
      <c r="B14" s="198"/>
      <c r="C14" s="199"/>
      <c r="D14" s="102"/>
      <c r="E14" s="1"/>
      <c r="F14" s="2" t="str">
        <f>IFERROR(VLOOKUP(D14,$C$24:$G$33,5,FALSE),"")</f>
        <v/>
      </c>
      <c r="G14" s="3"/>
      <c r="H14" s="4"/>
      <c r="I14" s="91" t="s">
        <v>2</v>
      </c>
      <c r="J14" s="5"/>
      <c r="K14" s="91" t="s">
        <v>1</v>
      </c>
      <c r="L14" s="94" t="str">
        <f>IF(COUNTBLANK(E14:K14)=0,ROUNDDOWN(PRODUCT(E14,G14,H14,J14),0),"")</f>
        <v/>
      </c>
      <c r="M14" s="91" t="str">
        <f>IF(F14="","",F14)</f>
        <v/>
      </c>
      <c r="N14" s="34"/>
      <c r="O14" s="214"/>
      <c r="P14" s="214"/>
      <c r="Q14" s="100"/>
      <c r="R14" s="1"/>
      <c r="S14" s="91" t="str">
        <f>IFERROR(VLOOKUP(Q14,$P$24:$T$33,5,FALSE),"")</f>
        <v/>
      </c>
      <c r="T14" s="3"/>
      <c r="U14" s="198" t="s">
        <v>53</v>
      </c>
      <c r="V14" s="215"/>
      <c r="W14" s="215"/>
      <c r="X14" s="199"/>
      <c r="Y14" s="94" t="str">
        <f>IF(COUNTBLANK(R14:T14)+COUNTBLANK(H14:K14)=0,ROUNDDOWN(PRODUCT(R14,T14,H14,J14),0),"")</f>
        <v/>
      </c>
      <c r="Z14" s="91" t="str">
        <f>IF(S14="","",S14)</f>
        <v/>
      </c>
      <c r="AA14" s="35"/>
    </row>
    <row r="15" spans="1:27" ht="40" customHeight="1" x14ac:dyDescent="0.55000000000000004">
      <c r="A15" s="24"/>
      <c r="B15" s="198"/>
      <c r="C15" s="199"/>
      <c r="D15" s="102"/>
      <c r="E15" s="6"/>
      <c r="F15" s="2" t="str">
        <f t="shared" ref="F15:F19" si="0">IFERROR(VLOOKUP(D15,$C$24:$G$33,5,FALSE),"")</f>
        <v/>
      </c>
      <c r="G15" s="3"/>
      <c r="H15" s="4"/>
      <c r="I15" s="91" t="s">
        <v>2</v>
      </c>
      <c r="J15" s="5"/>
      <c r="K15" s="91" t="s">
        <v>1</v>
      </c>
      <c r="L15" s="94" t="str">
        <f t="shared" ref="L15:L19" si="1">IF(COUNTBLANK(E15:K15)=0,ROUNDDOWN(PRODUCT(E15,G15,H15,J15),0),"")</f>
        <v/>
      </c>
      <c r="M15" s="91" t="str">
        <f t="shared" ref="M15:M19" si="2">IF(F15="","",F15)</f>
        <v/>
      </c>
      <c r="N15" s="34"/>
      <c r="O15" s="214"/>
      <c r="P15" s="214"/>
      <c r="Q15" s="100"/>
      <c r="R15" s="6"/>
      <c r="S15" s="103" t="str">
        <f t="shared" ref="S15:S19" si="3">IFERROR(VLOOKUP(Q15,$P$24:$T$33,5,FALSE),"")</f>
        <v/>
      </c>
      <c r="T15" s="3"/>
      <c r="U15" s="198" t="s">
        <v>53</v>
      </c>
      <c r="V15" s="215"/>
      <c r="W15" s="215"/>
      <c r="X15" s="199"/>
      <c r="Y15" s="94" t="str">
        <f t="shared" ref="Y15:Y19" si="4">IF(COUNTBLANK(R15:T15)+COUNTBLANK(H15:K15)=0,ROUNDDOWN(PRODUCT(R15,T15,H15,J15),0),"")</f>
        <v/>
      </c>
      <c r="Z15" s="91" t="str">
        <f t="shared" ref="Z15:Z18" si="5">IF(S15="","",S15)</f>
        <v/>
      </c>
      <c r="AA15" s="35"/>
    </row>
    <row r="16" spans="1:27" ht="40" customHeight="1" x14ac:dyDescent="0.55000000000000004">
      <c r="A16" s="24"/>
      <c r="B16" s="198"/>
      <c r="C16" s="199"/>
      <c r="D16" s="102"/>
      <c r="E16" s="6"/>
      <c r="F16" s="2" t="str">
        <f t="shared" si="0"/>
        <v/>
      </c>
      <c r="G16" s="3"/>
      <c r="H16" s="4"/>
      <c r="I16" s="91" t="s">
        <v>2</v>
      </c>
      <c r="J16" s="5"/>
      <c r="K16" s="91" t="s">
        <v>1</v>
      </c>
      <c r="L16" s="94" t="str">
        <f t="shared" si="1"/>
        <v/>
      </c>
      <c r="M16" s="91" t="str">
        <f t="shared" si="2"/>
        <v/>
      </c>
      <c r="N16" s="34"/>
      <c r="O16" s="198"/>
      <c r="P16" s="199"/>
      <c r="Q16" s="101"/>
      <c r="R16" s="6"/>
      <c r="S16" s="103" t="str">
        <f t="shared" si="3"/>
        <v/>
      </c>
      <c r="T16" s="3"/>
      <c r="U16" s="198" t="s">
        <v>53</v>
      </c>
      <c r="V16" s="215"/>
      <c r="W16" s="215"/>
      <c r="X16" s="199"/>
      <c r="Y16" s="94" t="str">
        <f t="shared" si="4"/>
        <v/>
      </c>
      <c r="Z16" s="91" t="str">
        <f t="shared" si="5"/>
        <v/>
      </c>
      <c r="AA16" s="35"/>
    </row>
    <row r="17" spans="1:29" ht="40" customHeight="1" x14ac:dyDescent="0.55000000000000004">
      <c r="A17" s="24"/>
      <c r="B17" s="198"/>
      <c r="C17" s="199"/>
      <c r="D17" s="102"/>
      <c r="E17" s="6"/>
      <c r="F17" s="2" t="str">
        <f t="shared" si="0"/>
        <v/>
      </c>
      <c r="G17" s="3"/>
      <c r="H17" s="4"/>
      <c r="I17" s="91" t="s">
        <v>2</v>
      </c>
      <c r="J17" s="5"/>
      <c r="K17" s="91" t="s">
        <v>1</v>
      </c>
      <c r="L17" s="94" t="str">
        <f t="shared" si="1"/>
        <v/>
      </c>
      <c r="M17" s="91" t="str">
        <f t="shared" si="2"/>
        <v/>
      </c>
      <c r="N17" s="34"/>
      <c r="O17" s="198"/>
      <c r="P17" s="199"/>
      <c r="Q17" s="101"/>
      <c r="R17" s="6"/>
      <c r="S17" s="103" t="str">
        <f t="shared" si="3"/>
        <v/>
      </c>
      <c r="T17" s="3"/>
      <c r="U17" s="198" t="s">
        <v>53</v>
      </c>
      <c r="V17" s="215"/>
      <c r="W17" s="215"/>
      <c r="X17" s="199"/>
      <c r="Y17" s="94" t="str">
        <f t="shared" si="4"/>
        <v/>
      </c>
      <c r="Z17" s="91" t="str">
        <f t="shared" si="5"/>
        <v/>
      </c>
      <c r="AA17" s="35"/>
    </row>
    <row r="18" spans="1:29" ht="40" customHeight="1" x14ac:dyDescent="0.55000000000000004">
      <c r="A18" s="24"/>
      <c r="B18" s="198"/>
      <c r="C18" s="199"/>
      <c r="D18" s="102"/>
      <c r="E18" s="6"/>
      <c r="F18" s="2" t="str">
        <f t="shared" si="0"/>
        <v/>
      </c>
      <c r="G18" s="3"/>
      <c r="H18" s="4"/>
      <c r="I18" s="91" t="s">
        <v>2</v>
      </c>
      <c r="J18" s="5"/>
      <c r="K18" s="91" t="s">
        <v>1</v>
      </c>
      <c r="L18" s="94" t="str">
        <f t="shared" si="1"/>
        <v/>
      </c>
      <c r="M18" s="91" t="str">
        <f t="shared" si="2"/>
        <v/>
      </c>
      <c r="N18" s="34"/>
      <c r="O18" s="214"/>
      <c r="P18" s="214"/>
      <c r="Q18" s="100"/>
      <c r="R18" s="6"/>
      <c r="S18" s="103" t="str">
        <f t="shared" si="3"/>
        <v/>
      </c>
      <c r="T18" s="3"/>
      <c r="U18" s="198" t="s">
        <v>53</v>
      </c>
      <c r="V18" s="215"/>
      <c r="W18" s="215"/>
      <c r="X18" s="199"/>
      <c r="Y18" s="94" t="str">
        <f t="shared" si="4"/>
        <v/>
      </c>
      <c r="Z18" s="91" t="str">
        <f t="shared" si="5"/>
        <v/>
      </c>
      <c r="AA18" s="35"/>
    </row>
    <row r="19" spans="1:29" ht="40" customHeight="1" x14ac:dyDescent="0.55000000000000004">
      <c r="A19" s="24"/>
      <c r="B19" s="198"/>
      <c r="C19" s="199"/>
      <c r="D19" s="102"/>
      <c r="E19" s="6"/>
      <c r="F19" s="2" t="str">
        <f t="shared" si="0"/>
        <v/>
      </c>
      <c r="G19" s="3"/>
      <c r="H19" s="4"/>
      <c r="I19" s="91" t="s">
        <v>2</v>
      </c>
      <c r="J19" s="5"/>
      <c r="K19" s="91" t="s">
        <v>1</v>
      </c>
      <c r="L19" s="94" t="str">
        <f t="shared" si="1"/>
        <v/>
      </c>
      <c r="M19" s="91" t="str">
        <f t="shared" si="2"/>
        <v/>
      </c>
      <c r="N19" s="34"/>
      <c r="O19" s="214"/>
      <c r="P19" s="214"/>
      <c r="Q19" s="100"/>
      <c r="R19" s="6"/>
      <c r="S19" s="103" t="str">
        <f t="shared" si="3"/>
        <v/>
      </c>
      <c r="T19" s="3"/>
      <c r="U19" s="198" t="s">
        <v>53</v>
      </c>
      <c r="V19" s="215"/>
      <c r="W19" s="215"/>
      <c r="X19" s="199"/>
      <c r="Y19" s="94" t="str">
        <f t="shared" si="4"/>
        <v/>
      </c>
      <c r="Z19" s="91" t="str">
        <f>IF(S19="","",S19)</f>
        <v/>
      </c>
      <c r="AA19" s="35"/>
    </row>
    <row r="20" spans="1:29" ht="10" customHeight="1" x14ac:dyDescent="0.55000000000000004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95"/>
      <c r="M20" s="24"/>
      <c r="N20" s="36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9" ht="30" customHeight="1" x14ac:dyDescent="0.55000000000000004">
      <c r="A21" s="24"/>
      <c r="B21" s="37" t="s">
        <v>49</v>
      </c>
      <c r="C21" s="24"/>
      <c r="D21" s="37"/>
      <c r="E21" s="24"/>
      <c r="F21" s="24"/>
      <c r="G21" s="24"/>
      <c r="H21" s="24"/>
      <c r="I21" s="24"/>
      <c r="J21" s="24"/>
      <c r="K21" s="24"/>
      <c r="L21" s="24"/>
      <c r="M21" s="24"/>
      <c r="N21" s="36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9" ht="30" customHeight="1" x14ac:dyDescent="0.55000000000000004">
      <c r="A22" s="24"/>
      <c r="B22" s="198" t="s">
        <v>8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199"/>
      <c r="N22" s="38"/>
      <c r="O22" s="214" t="s">
        <v>7</v>
      </c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39"/>
      <c r="AB22" s="39"/>
      <c r="AC22" s="39"/>
    </row>
    <row r="23" spans="1:29" ht="30" customHeight="1" x14ac:dyDescent="0.55000000000000004">
      <c r="A23" s="254"/>
      <c r="B23" s="223" t="s">
        <v>32</v>
      </c>
      <c r="C23" s="216"/>
      <c r="D23" s="217"/>
      <c r="E23" s="216"/>
      <c r="F23" s="216"/>
      <c r="G23" s="217"/>
      <c r="H23" s="220" t="s">
        <v>47</v>
      </c>
      <c r="I23" s="221"/>
      <c r="J23" s="221"/>
      <c r="K23" s="222"/>
      <c r="L23" s="220" t="s">
        <v>56</v>
      </c>
      <c r="M23" s="222"/>
      <c r="N23" s="40"/>
      <c r="O23" s="223" t="s">
        <v>32</v>
      </c>
      <c r="P23" s="216"/>
      <c r="Q23" s="217"/>
      <c r="R23" s="216"/>
      <c r="S23" s="216"/>
      <c r="T23" s="217"/>
      <c r="U23" s="220" t="s">
        <v>47</v>
      </c>
      <c r="V23" s="221"/>
      <c r="W23" s="221"/>
      <c r="X23" s="222"/>
      <c r="Y23" s="220" t="s">
        <v>56</v>
      </c>
      <c r="Z23" s="222"/>
      <c r="AA23" s="41"/>
      <c r="AB23" s="39"/>
      <c r="AC23" s="39"/>
    </row>
    <row r="24" spans="1:29" ht="40" customHeight="1" x14ac:dyDescent="0.55000000000000004">
      <c r="A24" s="254"/>
      <c r="B24" s="42"/>
      <c r="C24" s="86" t="s">
        <v>33</v>
      </c>
      <c r="D24" s="87"/>
      <c r="E24" s="218"/>
      <c r="F24" s="219"/>
      <c r="G24" s="43" t="s">
        <v>34</v>
      </c>
      <c r="H24" s="224">
        <v>0.45200000000000001</v>
      </c>
      <c r="I24" s="225"/>
      <c r="J24" s="212" t="s">
        <v>64</v>
      </c>
      <c r="K24" s="213"/>
      <c r="L24" s="44" t="str">
        <f>IF(E24="","",E24*H24/1000)</f>
        <v/>
      </c>
      <c r="M24" s="85" t="s">
        <v>57</v>
      </c>
      <c r="N24" s="45"/>
      <c r="O24" s="88"/>
      <c r="P24" s="86" t="s">
        <v>33</v>
      </c>
      <c r="Q24" s="87"/>
      <c r="R24" s="218"/>
      <c r="S24" s="219"/>
      <c r="T24" s="43" t="s">
        <v>34</v>
      </c>
      <c r="U24" s="224">
        <v>0.45200000000000001</v>
      </c>
      <c r="V24" s="225"/>
      <c r="W24" s="212" t="s">
        <v>64</v>
      </c>
      <c r="X24" s="213"/>
      <c r="Y24" s="44" t="str">
        <f>IF(R24="","",R24*U24/1000)</f>
        <v/>
      </c>
      <c r="Z24" s="85" t="s">
        <v>57</v>
      </c>
      <c r="AA24" s="46"/>
      <c r="AB24" s="39"/>
      <c r="AC24" s="39"/>
    </row>
    <row r="25" spans="1:29" ht="40" customHeight="1" x14ac:dyDescent="0.55000000000000004">
      <c r="A25" s="47"/>
      <c r="B25" s="42"/>
      <c r="C25" s="86" t="s">
        <v>35</v>
      </c>
      <c r="D25" s="87"/>
      <c r="E25" s="218"/>
      <c r="F25" s="219"/>
      <c r="G25" s="43" t="s">
        <v>62</v>
      </c>
      <c r="H25" s="226">
        <v>2.0499999999999998</v>
      </c>
      <c r="I25" s="227"/>
      <c r="J25" s="212" t="s">
        <v>63</v>
      </c>
      <c r="K25" s="213"/>
      <c r="L25" s="44" t="str">
        <f>IF(E25="","",E25*H25/1000)</f>
        <v/>
      </c>
      <c r="M25" s="85" t="s">
        <v>57</v>
      </c>
      <c r="N25" s="45"/>
      <c r="O25" s="88"/>
      <c r="P25" s="86" t="s">
        <v>35</v>
      </c>
      <c r="Q25" s="87"/>
      <c r="R25" s="218"/>
      <c r="S25" s="219"/>
      <c r="T25" s="43" t="s">
        <v>62</v>
      </c>
      <c r="U25" s="226">
        <v>2.0499999999999998</v>
      </c>
      <c r="V25" s="227"/>
      <c r="W25" s="212" t="s">
        <v>63</v>
      </c>
      <c r="X25" s="213"/>
      <c r="Y25" s="44" t="str">
        <f t="shared" ref="Y25:Y31" si="6">IF(R25="","",R25*U25/1000)</f>
        <v/>
      </c>
      <c r="Z25" s="85" t="s">
        <v>57</v>
      </c>
      <c r="AA25" s="46"/>
      <c r="AB25" s="48"/>
      <c r="AC25" s="48"/>
    </row>
    <row r="26" spans="1:29" ht="40" customHeight="1" x14ac:dyDescent="0.55000000000000004">
      <c r="A26" s="47"/>
      <c r="B26" s="89"/>
      <c r="C26" s="49" t="s">
        <v>36</v>
      </c>
      <c r="D26" s="87"/>
      <c r="E26" s="252"/>
      <c r="F26" s="253"/>
      <c r="G26" s="43" t="s">
        <v>37</v>
      </c>
      <c r="H26" s="226">
        <v>2.99</v>
      </c>
      <c r="I26" s="227"/>
      <c r="J26" s="212" t="s">
        <v>65</v>
      </c>
      <c r="K26" s="213"/>
      <c r="L26" s="44" t="str">
        <f>IF(E26="","",E26*H26)</f>
        <v/>
      </c>
      <c r="M26" s="85" t="s">
        <v>57</v>
      </c>
      <c r="N26" s="45"/>
      <c r="O26" s="88"/>
      <c r="P26" s="49" t="s">
        <v>36</v>
      </c>
      <c r="Q26" s="87"/>
      <c r="R26" s="218"/>
      <c r="S26" s="219"/>
      <c r="T26" s="43" t="s">
        <v>37</v>
      </c>
      <c r="U26" s="226">
        <v>2.99</v>
      </c>
      <c r="V26" s="227"/>
      <c r="W26" s="212" t="s">
        <v>65</v>
      </c>
      <c r="X26" s="213"/>
      <c r="Y26" s="44" t="str">
        <f t="shared" si="6"/>
        <v/>
      </c>
      <c r="Z26" s="85" t="s">
        <v>57</v>
      </c>
      <c r="AA26" s="46"/>
      <c r="AB26" s="48"/>
      <c r="AC26" s="48"/>
    </row>
    <row r="27" spans="1:29" ht="40" customHeight="1" x14ac:dyDescent="0.55000000000000004">
      <c r="A27" s="47"/>
      <c r="B27" s="42"/>
      <c r="C27" s="83" t="s">
        <v>38</v>
      </c>
      <c r="D27" s="87"/>
      <c r="E27" s="218"/>
      <c r="F27" s="219"/>
      <c r="G27" s="43" t="s">
        <v>62</v>
      </c>
      <c r="H27" s="226">
        <v>1.96</v>
      </c>
      <c r="I27" s="227"/>
      <c r="J27" s="212" t="s">
        <v>66</v>
      </c>
      <c r="K27" s="213"/>
      <c r="L27" s="44" t="str">
        <f t="shared" ref="L27:L32" si="7">IF(E27="","",E27*H27)</f>
        <v/>
      </c>
      <c r="M27" s="85" t="s">
        <v>57</v>
      </c>
      <c r="N27" s="45"/>
      <c r="O27" s="88"/>
      <c r="P27" s="83" t="s">
        <v>38</v>
      </c>
      <c r="Q27" s="87"/>
      <c r="R27" s="218"/>
      <c r="S27" s="219"/>
      <c r="T27" s="43" t="s">
        <v>62</v>
      </c>
      <c r="U27" s="226">
        <v>1.96</v>
      </c>
      <c r="V27" s="227"/>
      <c r="W27" s="212" t="s">
        <v>66</v>
      </c>
      <c r="X27" s="213"/>
      <c r="Y27" s="44" t="str">
        <f t="shared" si="6"/>
        <v/>
      </c>
      <c r="Z27" s="85" t="s">
        <v>57</v>
      </c>
      <c r="AA27" s="46"/>
      <c r="AB27" s="48"/>
      <c r="AC27" s="48"/>
    </row>
    <row r="28" spans="1:29" ht="40" customHeight="1" x14ac:dyDescent="0.55000000000000004">
      <c r="A28" s="47"/>
      <c r="B28" s="42"/>
      <c r="C28" s="86" t="s">
        <v>39</v>
      </c>
      <c r="D28" s="87"/>
      <c r="E28" s="218"/>
      <c r="F28" s="219"/>
      <c r="G28" s="43" t="s">
        <v>40</v>
      </c>
      <c r="H28" s="226">
        <v>2.5</v>
      </c>
      <c r="I28" s="227"/>
      <c r="J28" s="212" t="s">
        <v>67</v>
      </c>
      <c r="K28" s="213"/>
      <c r="L28" s="44" t="str">
        <f t="shared" si="7"/>
        <v/>
      </c>
      <c r="M28" s="85" t="s">
        <v>57</v>
      </c>
      <c r="N28" s="45"/>
      <c r="O28" s="88"/>
      <c r="P28" s="86" t="s">
        <v>39</v>
      </c>
      <c r="Q28" s="87"/>
      <c r="R28" s="218"/>
      <c r="S28" s="219"/>
      <c r="T28" s="43" t="s">
        <v>40</v>
      </c>
      <c r="U28" s="226">
        <v>2.5</v>
      </c>
      <c r="V28" s="227"/>
      <c r="W28" s="212" t="s">
        <v>67</v>
      </c>
      <c r="X28" s="213"/>
      <c r="Y28" s="44" t="str">
        <f t="shared" si="6"/>
        <v/>
      </c>
      <c r="Z28" s="85" t="s">
        <v>57</v>
      </c>
      <c r="AA28" s="46"/>
      <c r="AB28" s="48"/>
      <c r="AC28" s="48"/>
    </row>
    <row r="29" spans="1:29" ht="40" customHeight="1" x14ac:dyDescent="0.55000000000000004">
      <c r="A29" s="47"/>
      <c r="B29" s="42"/>
      <c r="C29" s="86" t="s">
        <v>41</v>
      </c>
      <c r="D29" s="87"/>
      <c r="E29" s="218"/>
      <c r="F29" s="219"/>
      <c r="G29" s="43" t="s">
        <v>40</v>
      </c>
      <c r="H29" s="226">
        <v>2.62</v>
      </c>
      <c r="I29" s="227"/>
      <c r="J29" s="212" t="s">
        <v>67</v>
      </c>
      <c r="K29" s="213"/>
      <c r="L29" s="44" t="str">
        <f t="shared" si="7"/>
        <v/>
      </c>
      <c r="M29" s="85" t="s">
        <v>57</v>
      </c>
      <c r="N29" s="45"/>
      <c r="O29" s="88"/>
      <c r="P29" s="86" t="s">
        <v>41</v>
      </c>
      <c r="Q29" s="87"/>
      <c r="R29" s="218"/>
      <c r="S29" s="219"/>
      <c r="T29" s="43" t="s">
        <v>40</v>
      </c>
      <c r="U29" s="226">
        <v>2.62</v>
      </c>
      <c r="V29" s="227"/>
      <c r="W29" s="212" t="s">
        <v>67</v>
      </c>
      <c r="X29" s="213"/>
      <c r="Y29" s="44" t="str">
        <f t="shared" si="6"/>
        <v/>
      </c>
      <c r="Z29" s="85" t="s">
        <v>57</v>
      </c>
      <c r="AA29" s="46"/>
      <c r="AB29" s="48"/>
      <c r="AC29" s="48"/>
    </row>
    <row r="30" spans="1:29" ht="40" customHeight="1" x14ac:dyDescent="0.55000000000000004">
      <c r="A30" s="47"/>
      <c r="B30" s="42"/>
      <c r="C30" s="86" t="s">
        <v>42</v>
      </c>
      <c r="D30" s="87"/>
      <c r="E30" s="218"/>
      <c r="F30" s="219"/>
      <c r="G30" s="43" t="s">
        <v>40</v>
      </c>
      <c r="H30" s="226">
        <v>2.75</v>
      </c>
      <c r="I30" s="227"/>
      <c r="J30" s="212" t="s">
        <v>67</v>
      </c>
      <c r="K30" s="213"/>
      <c r="L30" s="44" t="str">
        <f t="shared" si="7"/>
        <v/>
      </c>
      <c r="M30" s="85" t="s">
        <v>57</v>
      </c>
      <c r="N30" s="45"/>
      <c r="O30" s="88"/>
      <c r="P30" s="86" t="s">
        <v>42</v>
      </c>
      <c r="Q30" s="87"/>
      <c r="R30" s="218"/>
      <c r="S30" s="219"/>
      <c r="T30" s="43" t="s">
        <v>40</v>
      </c>
      <c r="U30" s="226">
        <v>2.75</v>
      </c>
      <c r="V30" s="227"/>
      <c r="W30" s="212" t="s">
        <v>67</v>
      </c>
      <c r="X30" s="213"/>
      <c r="Y30" s="44" t="str">
        <f t="shared" si="6"/>
        <v/>
      </c>
      <c r="Z30" s="85" t="s">
        <v>57</v>
      </c>
      <c r="AA30" s="46"/>
      <c r="AB30" s="48"/>
      <c r="AC30" s="48"/>
    </row>
    <row r="31" spans="1:29" ht="40" customHeight="1" x14ac:dyDescent="0.55000000000000004">
      <c r="A31" s="47"/>
      <c r="B31" s="42"/>
      <c r="C31" s="86" t="s">
        <v>43</v>
      </c>
      <c r="D31" s="87"/>
      <c r="E31" s="218"/>
      <c r="F31" s="219"/>
      <c r="G31" s="43" t="s">
        <v>40</v>
      </c>
      <c r="H31" s="226">
        <v>3.1</v>
      </c>
      <c r="I31" s="227"/>
      <c r="J31" s="212" t="s">
        <v>67</v>
      </c>
      <c r="K31" s="213"/>
      <c r="L31" s="44" t="str">
        <f t="shared" si="7"/>
        <v/>
      </c>
      <c r="M31" s="85" t="s">
        <v>57</v>
      </c>
      <c r="N31" s="45"/>
      <c r="O31" s="88"/>
      <c r="P31" s="86" t="s">
        <v>43</v>
      </c>
      <c r="Q31" s="87"/>
      <c r="R31" s="218"/>
      <c r="S31" s="219"/>
      <c r="T31" s="43" t="s">
        <v>40</v>
      </c>
      <c r="U31" s="226">
        <v>3.1</v>
      </c>
      <c r="V31" s="227"/>
      <c r="W31" s="212" t="s">
        <v>67</v>
      </c>
      <c r="X31" s="213"/>
      <c r="Y31" s="44" t="str">
        <f t="shared" si="6"/>
        <v/>
      </c>
      <c r="Z31" s="85" t="s">
        <v>57</v>
      </c>
      <c r="AA31" s="46"/>
      <c r="AB31" s="48"/>
      <c r="AC31" s="48"/>
    </row>
    <row r="32" spans="1:29" ht="40" customHeight="1" x14ac:dyDescent="0.55000000000000004">
      <c r="A32" s="47"/>
      <c r="B32" s="42"/>
      <c r="C32" s="86" t="s">
        <v>44</v>
      </c>
      <c r="D32" s="87"/>
      <c r="E32" s="218"/>
      <c r="F32" s="219"/>
      <c r="G32" s="43" t="s">
        <v>40</v>
      </c>
      <c r="H32" s="226">
        <v>2.29</v>
      </c>
      <c r="I32" s="227"/>
      <c r="J32" s="212" t="s">
        <v>67</v>
      </c>
      <c r="K32" s="213"/>
      <c r="L32" s="44" t="str">
        <f t="shared" si="7"/>
        <v/>
      </c>
      <c r="M32" s="85" t="s">
        <v>57</v>
      </c>
      <c r="N32" s="45"/>
      <c r="O32" s="88"/>
      <c r="P32" s="86" t="s">
        <v>44</v>
      </c>
      <c r="Q32" s="87"/>
      <c r="R32" s="218"/>
      <c r="S32" s="219"/>
      <c r="T32" s="43" t="s">
        <v>40</v>
      </c>
      <c r="U32" s="226">
        <v>2.29</v>
      </c>
      <c r="V32" s="227"/>
      <c r="W32" s="212" t="s">
        <v>67</v>
      </c>
      <c r="X32" s="213"/>
      <c r="Y32" s="44" t="str">
        <f>IF(R32="","",R32*U32/1000)</f>
        <v/>
      </c>
      <c r="Z32" s="85" t="s">
        <v>57</v>
      </c>
      <c r="AA32" s="46"/>
      <c r="AB32" s="48"/>
      <c r="AC32" s="48"/>
    </row>
    <row r="33" spans="1:29" ht="40" customHeight="1" x14ac:dyDescent="0.55000000000000004">
      <c r="A33" s="47"/>
      <c r="B33" s="50" t="s">
        <v>50</v>
      </c>
      <c r="C33" s="86"/>
      <c r="D33" s="51" t="s">
        <v>51</v>
      </c>
      <c r="E33" s="218"/>
      <c r="F33" s="219"/>
      <c r="G33" s="43"/>
      <c r="H33" s="228"/>
      <c r="I33" s="229"/>
      <c r="J33" s="231"/>
      <c r="K33" s="214"/>
      <c r="L33" s="44"/>
      <c r="M33" s="85" t="s">
        <v>57</v>
      </c>
      <c r="N33" s="45"/>
      <c r="O33" s="52" t="s">
        <v>52</v>
      </c>
      <c r="P33" s="86"/>
      <c r="Q33" s="51" t="s">
        <v>51</v>
      </c>
      <c r="R33" s="218"/>
      <c r="S33" s="219"/>
      <c r="T33" s="43"/>
      <c r="U33" s="224"/>
      <c r="V33" s="225"/>
      <c r="W33" s="231"/>
      <c r="X33" s="214"/>
      <c r="Y33" s="44"/>
      <c r="Z33" s="85" t="s">
        <v>57</v>
      </c>
      <c r="AA33" s="46"/>
      <c r="AB33" s="48"/>
      <c r="AC33" s="48"/>
    </row>
    <row r="34" spans="1:29" ht="40" customHeight="1" x14ac:dyDescent="0.55000000000000004">
      <c r="A34" s="47"/>
      <c r="B34" s="47"/>
      <c r="C34" s="90"/>
      <c r="D34" s="90"/>
      <c r="E34" s="90"/>
      <c r="F34" s="17"/>
      <c r="G34" s="17"/>
      <c r="H34" s="18"/>
      <c r="I34" s="90"/>
      <c r="J34" s="19"/>
      <c r="K34" s="90"/>
      <c r="L34" s="95"/>
      <c r="M34" s="90"/>
      <c r="N34" s="90"/>
      <c r="O34" s="90"/>
      <c r="P34" s="90"/>
      <c r="Q34" s="90"/>
      <c r="R34" s="17"/>
      <c r="S34" s="17"/>
      <c r="T34" s="20"/>
      <c r="U34" s="95"/>
      <c r="V34" s="90"/>
      <c r="W34" s="48"/>
      <c r="X34" s="48"/>
      <c r="Y34" s="48"/>
      <c r="Z34" s="48"/>
      <c r="AA34" s="48"/>
      <c r="AB34" s="48"/>
      <c r="AC34" s="48"/>
    </row>
    <row r="35" spans="1:29" x14ac:dyDescent="0.55000000000000004">
      <c r="B35" s="27" t="s">
        <v>72</v>
      </c>
    </row>
    <row r="36" spans="1:29" x14ac:dyDescent="0.55000000000000004">
      <c r="B36" s="230" t="s">
        <v>8</v>
      </c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53"/>
      <c r="O36" s="230" t="s">
        <v>7</v>
      </c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</row>
    <row r="37" spans="1:29" x14ac:dyDescent="0.55000000000000004"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5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</row>
    <row r="38" spans="1:29" x14ac:dyDescent="0.55000000000000004"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5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</row>
    <row r="39" spans="1:29" x14ac:dyDescent="0.55000000000000004"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5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</row>
    <row r="40" spans="1:29" x14ac:dyDescent="0.55000000000000004"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5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</row>
    <row r="41" spans="1:29" x14ac:dyDescent="0.55000000000000004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5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</row>
    <row r="42" spans="1:29" x14ac:dyDescent="0.55000000000000004"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5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</row>
    <row r="43" spans="1:29" x14ac:dyDescent="0.55000000000000004"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5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</row>
  </sheetData>
  <sheetProtection algorithmName="SHA-512" hashValue="joDMKlr8GsK96JklBjOuu+KswUav9ovufjXA1AVeaH7O7vmuRdA89Pjc6ArYHE+g2/VNS6XIxRaxvSNj5w+FPw==" saltValue="YpgJsDvzSrCjT4eaiOtB1w==" spinCount="100000" sheet="1" objects="1" scenarios="1" formatCells="0" formatColumns="0" formatRows="0" insertColumns="0" insertRows="0" insertHyperlinks="0" deleteColumns="0" deleteRows="0"/>
  <dataConsolidate/>
  <mergeCells count="121">
    <mergeCell ref="W32:X32"/>
    <mergeCell ref="H26:I26"/>
    <mergeCell ref="H27:I27"/>
    <mergeCell ref="H28:I28"/>
    <mergeCell ref="W28:X28"/>
    <mergeCell ref="W29:X29"/>
    <mergeCell ref="W25:X25"/>
    <mergeCell ref="W26:X26"/>
    <mergeCell ref="W27:X27"/>
    <mergeCell ref="H32:I32"/>
    <mergeCell ref="R32:S32"/>
    <mergeCell ref="U32:V32"/>
    <mergeCell ref="W30:X30"/>
    <mergeCell ref="J27:K27"/>
    <mergeCell ref="R31:S31"/>
    <mergeCell ref="U31:V31"/>
    <mergeCell ref="A23:A24"/>
    <mergeCell ref="J31:K31"/>
    <mergeCell ref="O23:Q23"/>
    <mergeCell ref="J25:K25"/>
    <mergeCell ref="J26:K26"/>
    <mergeCell ref="J28:K28"/>
    <mergeCell ref="J29:K29"/>
    <mergeCell ref="J30:K30"/>
    <mergeCell ref="H29:I29"/>
    <mergeCell ref="H30:I30"/>
    <mergeCell ref="H31:I31"/>
    <mergeCell ref="E30:F30"/>
    <mergeCell ref="H23:K23"/>
    <mergeCell ref="H24:I24"/>
    <mergeCell ref="H25:I25"/>
    <mergeCell ref="R25:S25"/>
    <mergeCell ref="U25:V25"/>
    <mergeCell ref="W31:X31"/>
    <mergeCell ref="AA11:AA13"/>
    <mergeCell ref="D12:D13"/>
    <mergeCell ref="L12:M13"/>
    <mergeCell ref="J13:K13"/>
    <mergeCell ref="H12:K12"/>
    <mergeCell ref="H13:I13"/>
    <mergeCell ref="E12:F13"/>
    <mergeCell ref="G12:G13"/>
    <mergeCell ref="O12:P13"/>
    <mergeCell ref="Y12:Z13"/>
    <mergeCell ref="Q12:Q13"/>
    <mergeCell ref="B11:M11"/>
    <mergeCell ref="O11:Z11"/>
    <mergeCell ref="B12:C13"/>
    <mergeCell ref="E25:F25"/>
    <mergeCell ref="E26:F26"/>
    <mergeCell ref="E27:F27"/>
    <mergeCell ref="E28:F28"/>
    <mergeCell ref="E29:F29"/>
    <mergeCell ref="O37:Z43"/>
    <mergeCell ref="B36:M36"/>
    <mergeCell ref="B37:M43"/>
    <mergeCell ref="B16:C16"/>
    <mergeCell ref="B17:C17"/>
    <mergeCell ref="O16:P16"/>
    <mergeCell ref="O17:P17"/>
    <mergeCell ref="W33:X33"/>
    <mergeCell ref="Y23:Z23"/>
    <mergeCell ref="J33:K33"/>
    <mergeCell ref="J32:K32"/>
    <mergeCell ref="J24:K24"/>
    <mergeCell ref="B22:M22"/>
    <mergeCell ref="O22:Z22"/>
    <mergeCell ref="U16:X16"/>
    <mergeCell ref="U17:X17"/>
    <mergeCell ref="L23:M23"/>
    <mergeCell ref="B18:C18"/>
    <mergeCell ref="B19:C19"/>
    <mergeCell ref="O18:P18"/>
    <mergeCell ref="O19:P19"/>
    <mergeCell ref="U18:X18"/>
    <mergeCell ref="U19:X19"/>
    <mergeCell ref="O36:Z36"/>
    <mergeCell ref="R33:S33"/>
    <mergeCell ref="U33:V33"/>
    <mergeCell ref="E31:F31"/>
    <mergeCell ref="E32:F32"/>
    <mergeCell ref="E33:F33"/>
    <mergeCell ref="R26:S26"/>
    <mergeCell ref="U26:V26"/>
    <mergeCell ref="R27:S27"/>
    <mergeCell ref="U27:V27"/>
    <mergeCell ref="R28:S28"/>
    <mergeCell ref="U28:V28"/>
    <mergeCell ref="R29:S29"/>
    <mergeCell ref="U29:V29"/>
    <mergeCell ref="R30:S30"/>
    <mergeCell ref="U30:V30"/>
    <mergeCell ref="H33:I33"/>
    <mergeCell ref="B14:C14"/>
    <mergeCell ref="B15:C15"/>
    <mergeCell ref="R12:S13"/>
    <mergeCell ref="T12:T13"/>
    <mergeCell ref="U12:X13"/>
    <mergeCell ref="W24:X24"/>
    <mergeCell ref="O14:P14"/>
    <mergeCell ref="O15:P15"/>
    <mergeCell ref="U14:X14"/>
    <mergeCell ref="U15:X15"/>
    <mergeCell ref="E23:G23"/>
    <mergeCell ref="E24:F24"/>
    <mergeCell ref="R23:T23"/>
    <mergeCell ref="U23:X23"/>
    <mergeCell ref="B23:D23"/>
    <mergeCell ref="R24:S24"/>
    <mergeCell ref="U24:V24"/>
    <mergeCell ref="D3:E3"/>
    <mergeCell ref="B4:C4"/>
    <mergeCell ref="B5:C5"/>
    <mergeCell ref="B7:C7"/>
    <mergeCell ref="B8:C8"/>
    <mergeCell ref="G4:H6"/>
    <mergeCell ref="I4:J6"/>
    <mergeCell ref="G7:H7"/>
    <mergeCell ref="G8:H8"/>
    <mergeCell ref="I7:J7"/>
    <mergeCell ref="I8:J8"/>
  </mergeCells>
  <phoneticPr fontId="25"/>
  <conditionalFormatting sqref="B14:E19 G14:H19 J14:J19 O14:R19 T14:T19 AA14:AA19 E24:F33 R24:S33 C33 G33:H33 J33:L33 P33 T33:U33 W33:Y33 B37 O37">
    <cfRule type="containsBlanks" dxfId="0" priority="1">
      <formula>LEN(TRIM(B14))=0</formula>
    </cfRule>
  </conditionalFormatting>
  <dataValidations count="3">
    <dataValidation type="whole" operator="greaterThanOrEqual" allowBlank="1" showInputMessage="1" showErrorMessage="1" sqref="G14:G19 T14:T19 R34:S34 F34:G34" xr:uid="{DB34F029-ECF3-4B13-A945-1CBFD8849400}">
      <formula1>0</formula1>
    </dataValidation>
    <dataValidation type="list" showInputMessage="1" showErrorMessage="1" sqref="D14:D19" xr:uid="{EDA0D340-603D-41C9-8F58-F951E3572337}">
      <formula1>$C$24:$C$33</formula1>
    </dataValidation>
    <dataValidation type="list" operator="greaterThanOrEqual" showInputMessage="1" showErrorMessage="1" sqref="Q14:Q19" xr:uid="{9E1E93FE-D579-4EFB-9A53-1DF17F7A3F13}">
      <formula1>$P$24:$P$33</formula1>
    </dataValidation>
  </dataValidations>
  <pageMargins left="0.25" right="0.25" top="0.75" bottom="0.75" header="0.3" footer="0.3"/>
  <pageSetup paperSize="8" scale="53" fitToHeight="0" orientation="landscape" r:id="rId1"/>
  <rowBreaks count="1" manualBreakCount="1">
    <brk id="34" max="28" man="1"/>
  </rowBreaks>
  <colBreaks count="2" manualBreakCount="2">
    <brk id="13" max="1048575" man="1"/>
    <brk id="27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照明用</vt:lpstr>
      <vt:lpstr>電気空調用</vt:lpstr>
      <vt:lpstr>その他の設備用</vt:lpstr>
      <vt:lpstr>その他の設備用!Print_Area</vt:lpstr>
      <vt:lpstr>照明用!Print_Area</vt:lpstr>
      <vt:lpstr>電気空調用!Print_Area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静岡県規則第○号</dc:title>
  <dc:creator>ＦＵＪ９９０３Ｂ０４６０</dc:creator>
  <cp:lastModifiedBy>大歳　夏生</cp:lastModifiedBy>
  <cp:revision>2</cp:revision>
  <cp:lastPrinted>2026-04-22T06:41:48Z</cp:lastPrinted>
  <dcterms:created xsi:type="dcterms:W3CDTF">2024-03-11T07:08:00Z</dcterms:created>
  <dcterms:modified xsi:type="dcterms:W3CDTF">2026-04-29T23:19:31Z</dcterms:modified>
</cp:coreProperties>
</file>