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drawings/drawing2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L:\04 カーボンニュートラル推進担当\04再生可能エネルギー\4-02 事業者向け自家消費型太陽光発電設備導入支援事業\R7\01_県HP、チラシ、手引き\県HP\様式\"/>
    </mc:Choice>
  </mc:AlternateContent>
  <xr:revisionPtr revIDLastSave="0" documentId="13_ncr:1_{AE575BB5-DB86-4CC5-87B5-1E7A8983A654}" xr6:coauthVersionLast="47" xr6:coauthVersionMax="47" xr10:uidLastSave="{00000000-0000-0000-0000-000000000000}"/>
  <bookViews>
    <workbookView xWindow="-110" yWindow="-110" windowWidth="19420" windowHeight="11500" xr2:uid="{A995C8EA-352D-4BD6-9AE5-543F1BB36FB9}"/>
  </bookViews>
  <sheets>
    <sheet name="入力用" sheetId="15" r:id="rId1"/>
    <sheet name="記載例" sheetId="16" r:id="rId2"/>
  </sheets>
  <definedNames>
    <definedName name="_xlnm.Print_Area" localSheetId="1">記載例!$A$1:$AD$50</definedName>
    <definedName name="_xlnm.Print_Area" localSheetId="0">入力用!$A$1:$AD$50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3" i="16" l="1" a="1"/>
  <c r="U43" i="16" s="1"/>
  <c r="U38" i="15"/>
  <c r="U41" i="15" s="1"/>
  <c r="W35" i="15"/>
  <c r="S35" i="15"/>
  <c r="AD49" i="16"/>
  <c r="AB49" i="16"/>
  <c r="Z49" i="16"/>
  <c r="S49" i="16"/>
  <c r="R49" i="16"/>
  <c r="P49" i="16"/>
  <c r="N49" i="16"/>
  <c r="G49" i="16"/>
  <c r="A49" i="16"/>
  <c r="A48" i="16"/>
  <c r="T47" i="16"/>
  <c r="M47" i="16"/>
  <c r="M46" i="16"/>
  <c r="U38" i="16"/>
  <c r="U41" i="16" s="1"/>
  <c r="AD37" i="16"/>
  <c r="C37" i="16"/>
  <c r="Z36" i="16"/>
  <c r="V36" i="16"/>
  <c r="AA35" i="16"/>
  <c r="W35" i="16"/>
  <c r="S35" i="16"/>
  <c r="S36" i="16" s="1"/>
  <c r="C35" i="16"/>
  <c r="U31" i="16"/>
  <c r="U32" i="16" s="1"/>
  <c r="S45" i="16" s="1"/>
  <c r="U31" i="15"/>
  <c r="U32" i="15" s="1"/>
  <c r="C35" i="15"/>
  <c r="AA35" i="15"/>
  <c r="C37" i="15"/>
  <c r="AD37" i="15"/>
  <c r="M46" i="15"/>
  <c r="M47" i="15"/>
  <c r="T47" i="15"/>
  <c r="A48" i="15"/>
  <c r="A49" i="15"/>
  <c r="G49" i="15"/>
  <c r="N49" i="15"/>
  <c r="P49" i="15"/>
  <c r="R49" i="15"/>
  <c r="S49" i="15"/>
  <c r="Z49" i="15"/>
  <c r="AB49" i="15"/>
  <c r="AD49" i="15"/>
  <c r="U43" i="15" l="1" a="1"/>
  <c r="U43" i="15" s="1"/>
  <c r="S45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<sst xmlns="http://schemas.openxmlformats.org/spreadsheetml/2006/main" count="186" uniqueCount="67">
  <si>
    <t>１　申請者の情報</t>
    <rPh sb="2" eb="5">
      <t>シンセイシャ</t>
    </rPh>
    <rPh sb="6" eb="8">
      <t>ジョウホウ</t>
    </rPh>
    <phoneticPr fontId="2"/>
  </si>
  <si>
    <t>（１）申請者の情報</t>
    <rPh sb="3" eb="6">
      <t>シンセイシャ</t>
    </rPh>
    <rPh sb="7" eb="9">
      <t>ジョウホウ</t>
    </rPh>
    <phoneticPr fontId="2"/>
  </si>
  <si>
    <t>資本金の額又は
出資の総額</t>
    <phoneticPr fontId="2"/>
  </si>
  <si>
    <t>資本金</t>
    <rPh sb="0" eb="3">
      <t>シホンキン</t>
    </rPh>
    <phoneticPr fontId="2"/>
  </si>
  <si>
    <t>円</t>
    <rPh sb="0" eb="1">
      <t>エン</t>
    </rPh>
    <phoneticPr fontId="2"/>
  </si>
  <si>
    <t>従業員数</t>
    <phoneticPr fontId="2"/>
  </si>
  <si>
    <t>人</t>
    <rPh sb="0" eb="1">
      <t>ニン</t>
    </rPh>
    <phoneticPr fontId="2"/>
  </si>
  <si>
    <t>業種</t>
    <rPh sb="0" eb="2">
      <t>ギョウシュ</t>
    </rPh>
    <phoneticPr fontId="2"/>
  </si>
  <si>
    <t>担当者名</t>
    <rPh sb="0" eb="3">
      <t>タントウシャ</t>
    </rPh>
    <rPh sb="3" eb="4">
      <t>メイ</t>
    </rPh>
    <phoneticPr fontId="2"/>
  </si>
  <si>
    <t>連絡先</t>
    <rPh sb="0" eb="3">
      <t>レンラクサキ</t>
    </rPh>
    <phoneticPr fontId="2"/>
  </si>
  <si>
    <t>（２）需要家の情報（リースモデル又はオンサイトＰＰＡモデルの場合のみ記入）</t>
    <rPh sb="3" eb="5">
      <t>ジュヨウ</t>
    </rPh>
    <rPh sb="5" eb="6">
      <t>イエ</t>
    </rPh>
    <rPh sb="7" eb="9">
      <t>ジョウホウ</t>
    </rPh>
    <rPh sb="16" eb="17">
      <t>マタ</t>
    </rPh>
    <rPh sb="30" eb="32">
      <t>バアイ</t>
    </rPh>
    <rPh sb="34" eb="36">
      <t>キニュウ</t>
    </rPh>
    <phoneticPr fontId="2"/>
  </si>
  <si>
    <t>需要家の名称及び所在地</t>
    <phoneticPr fontId="2"/>
  </si>
  <si>
    <t>名称</t>
    <rPh sb="0" eb="2">
      <t>メイショウ</t>
    </rPh>
    <phoneticPr fontId="2"/>
  </si>
  <si>
    <t>所在地</t>
    <rPh sb="0" eb="3">
      <t>ショザイチ</t>
    </rPh>
    <phoneticPr fontId="2"/>
  </si>
  <si>
    <t>２　事業概要</t>
    <phoneticPr fontId="2"/>
  </si>
  <si>
    <t>設備の設置場所</t>
    <phoneticPr fontId="2"/>
  </si>
  <si>
    <t>設備の導入方法</t>
    <rPh sb="0" eb="2">
      <t>セツビ</t>
    </rPh>
    <rPh sb="3" eb="5">
      <t>ドウニュウ</t>
    </rPh>
    <rPh sb="5" eb="7">
      <t>ホウホウ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</si>
  <si>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</si>
  <si>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</si>
  <si>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</si>
  <si>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太陽光発電設備</t>
    <rPh sb="0" eb="3">
      <t>タイヨウコウ</t>
    </rPh>
    <rPh sb="3" eb="5">
      <t>ハツデン</t>
    </rPh>
    <rPh sb="5" eb="7">
      <t>セツビ</t>
    </rPh>
    <phoneticPr fontId="2"/>
  </si>
  <si>
    <t>太陽光パネル</t>
    <rPh sb="0" eb="3">
      <t>タイヨウコウ</t>
    </rPh>
    <phoneticPr fontId="2"/>
  </si>
  <si>
    <t>合　計　出　力</t>
    <rPh sb="0" eb="1">
      <t>ゴウ</t>
    </rPh>
    <rPh sb="2" eb="3">
      <t>ケイ</t>
    </rPh>
    <rPh sb="4" eb="5">
      <t>デ</t>
    </rPh>
    <rPh sb="6" eb="7">
      <t>チカラ</t>
    </rPh>
    <phoneticPr fontId="2"/>
  </si>
  <si>
    <t>kW</t>
    <phoneticPr fontId="2"/>
  </si>
  <si>
    <t>パワーコンディショナー</t>
    <phoneticPr fontId="2"/>
  </si>
  <si>
    <t>採　用　出　力</t>
    <rPh sb="0" eb="1">
      <t>サイ</t>
    </rPh>
    <rPh sb="2" eb="3">
      <t>ヨウ</t>
    </rPh>
    <rPh sb="4" eb="5">
      <t>デ</t>
    </rPh>
    <rPh sb="6" eb="7">
      <t>チカラ</t>
    </rPh>
    <phoneticPr fontId="2"/>
  </si>
  <si>
    <t>(A)</t>
    <phoneticPr fontId="2"/>
  </si>
  <si>
    <t>補 助 金 の 額【(A)×50,000円】</t>
    <rPh sb="0" eb="1">
      <t>ホ</t>
    </rPh>
    <rPh sb="2" eb="3">
      <t>スケ</t>
    </rPh>
    <rPh sb="4" eb="5">
      <t>カネ</t>
    </rPh>
    <rPh sb="8" eb="9">
      <t>ガク</t>
    </rPh>
    <rPh sb="20" eb="21">
      <t>エン</t>
    </rPh>
    <phoneticPr fontId="2"/>
  </si>
  <si>
    <t>(B)</t>
    <phoneticPr fontId="2"/>
  </si>
  <si>
    <t>※補助上限は5,000,000円</t>
    <rPh sb="1" eb="3">
      <t>ホジョ</t>
    </rPh>
    <rPh sb="3" eb="5">
      <t>ジョウゲン</t>
    </rPh>
    <rPh sb="15" eb="16">
      <t>エン</t>
    </rPh>
    <phoneticPr fontId="2"/>
  </si>
  <si>
    <t>定置用蓄電地</t>
    <rPh sb="0" eb="3">
      <t>テイチヨウ</t>
    </rPh>
    <rPh sb="3" eb="6">
      <t>チクデンチ</t>
    </rPh>
    <phoneticPr fontId="2"/>
  </si>
  <si>
    <t>kWh</t>
    <phoneticPr fontId="2"/>
  </si>
  <si>
    <t>(C)</t>
    <phoneticPr fontId="2"/>
  </si>
  <si>
    <t>補助対象経費（税抜き）</t>
    <rPh sb="0" eb="2">
      <t>ホジョ</t>
    </rPh>
    <rPh sb="2" eb="4">
      <t>タイショウ</t>
    </rPh>
    <rPh sb="4" eb="6">
      <t>ケイヒ</t>
    </rPh>
    <rPh sb="7" eb="9">
      <t>ゼイヌ</t>
    </rPh>
    <phoneticPr fontId="2"/>
  </si>
  <si>
    <t>設備費</t>
    <rPh sb="0" eb="3">
      <t>セツビヒ</t>
    </rPh>
    <phoneticPr fontId="2"/>
  </si>
  <si>
    <t>(D)</t>
    <phoneticPr fontId="2"/>
  </si>
  <si>
    <t>工事費</t>
    <rPh sb="0" eb="3">
      <t>コウジヒ</t>
    </rPh>
    <phoneticPr fontId="2"/>
  </si>
  <si>
    <t>(E)</t>
    <phoneticPr fontId="2"/>
  </si>
  <si>
    <t>価格/kWh</t>
    <rPh sb="0" eb="2">
      <t>カカク</t>
    </rPh>
    <phoneticPr fontId="2"/>
  </si>
  <si>
    <t>｛ (D)＋(E) ｝÷ (C)</t>
    <phoneticPr fontId="2"/>
  </si>
  <si>
    <t>(F)</t>
    <phoneticPr fontId="2"/>
  </si>
  <si>
    <t>(G)</t>
    <phoneticPr fontId="2"/>
  </si>
  <si>
    <t>　蓄電容量が100kWhを超える場合は
　【(F)×1/3×100】</t>
    <rPh sb="1" eb="3">
      <t>チクデン</t>
    </rPh>
    <rPh sb="3" eb="5">
      <t>ヨウリョウ</t>
    </rPh>
    <rPh sb="13" eb="14">
      <t>コ</t>
    </rPh>
    <rPh sb="16" eb="18">
      <t>バアイ</t>
    </rPh>
    <phoneticPr fontId="2"/>
  </si>
  <si>
    <t>補助金交付申請額【　（Ｂ）＋（Ｇ）　】</t>
    <rPh sb="0" eb="3">
      <t>ホジョキン</t>
    </rPh>
    <rPh sb="3" eb="5">
      <t>コウフ</t>
    </rPh>
    <rPh sb="5" eb="8">
      <t>シンセイガク</t>
    </rPh>
    <phoneticPr fontId="2"/>
  </si>
  <si>
    <t>余剰電力売電の有無</t>
    <phoneticPr fontId="2"/>
  </si>
  <si>
    <t>様式第７号（第６条関係）</t>
    <phoneticPr fontId="2"/>
  </si>
  <si>
    <t>実績報告書</t>
    <rPh sb="0" eb="5">
      <t>ジッセキホウコクショ</t>
    </rPh>
    <phoneticPr fontId="2"/>
  </si>
  <si>
    <t>　　栃木県知事　様</t>
    <phoneticPr fontId="2"/>
  </si>
  <si>
    <t>付け栃木県指令気対第</t>
    <rPh sb="0" eb="1">
      <t>ヅ</t>
    </rPh>
    <phoneticPr fontId="2"/>
  </si>
  <si>
    <t>号により補助金の交付決定を受けた</t>
    <rPh sb="0" eb="1">
      <t>ゴウ</t>
    </rPh>
    <rPh sb="4" eb="7">
      <t>ホジョキン</t>
    </rPh>
    <rPh sb="8" eb="10">
      <t>コウフ</t>
    </rPh>
    <rPh sb="10" eb="12">
      <t>ケッテイ</t>
    </rPh>
    <rPh sb="13" eb="14">
      <t>ウ</t>
    </rPh>
    <phoneticPr fontId="2"/>
  </si>
  <si>
    <t>事業者用太陽光発電設備等導入支援事業が完了したので、関係書類を添えて報告します。</t>
    <rPh sb="0" eb="3">
      <t>ジギョウシャ</t>
    </rPh>
    <rPh sb="3" eb="4">
      <t>ヨウ</t>
    </rPh>
    <rPh sb="4" eb="7">
      <t>タイヨウコウ</t>
    </rPh>
    <rPh sb="7" eb="9">
      <t>ハツデン</t>
    </rPh>
    <rPh sb="9" eb="11">
      <t>セツビ</t>
    </rPh>
    <rPh sb="11" eb="12">
      <t>トウ</t>
    </rPh>
    <rPh sb="12" eb="14">
      <t>ドウニュウ</t>
    </rPh>
    <rPh sb="14" eb="16">
      <t>シエン</t>
    </rPh>
    <rPh sb="16" eb="18">
      <t>ジギョウ</t>
    </rPh>
    <rPh sb="19" eb="21">
      <t>カンリョウ</t>
    </rPh>
    <rPh sb="26" eb="28">
      <t>カンケイ</t>
    </rPh>
    <rPh sb="28" eb="30">
      <t>ショルイ</t>
    </rPh>
    <rPh sb="31" eb="32">
      <t>ソ</t>
    </rPh>
    <rPh sb="34" eb="36">
      <t>ホウコク</t>
    </rPh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</si>
  <si>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</si>
  <si>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</si>
  <si>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蓄電池の種類</t>
    <rPh sb="0" eb="3">
      <t>チクデンチ</t>
    </rPh>
    <rPh sb="4" eb="6">
      <t>シュルイ</t>
    </rPh>
    <phoneticPr fontId="2"/>
  </si>
  <si>
    <t>蓄　電　容　量</t>
    <rPh sb="0" eb="1">
      <t>チク</t>
    </rPh>
    <rPh sb="2" eb="3">
      <t>デン</t>
    </rPh>
    <rPh sb="4" eb="5">
      <t>カタチ</t>
    </rPh>
    <rPh sb="6" eb="7">
      <t>リョウ</t>
    </rPh>
    <phoneticPr fontId="2"/>
  </si>
  <si>
    <t>○○　○○</t>
    <phoneticPr fontId="2"/>
  </si>
  <si>
    <t>○○‐○○‐○○</t>
    <phoneticPr fontId="2"/>
  </si>
  <si>
    <t>○○○○＠○○.jp</t>
    <phoneticPr fontId="2"/>
  </si>
  <si>
    <t>栃木県○○市○－○　（○○工場）</t>
    <phoneticPr fontId="2"/>
  </si>
  <si>
    <t>着手日</t>
    <rPh sb="0" eb="2">
      <t>チャクシュ</t>
    </rPh>
    <rPh sb="2" eb="3">
      <t>ヒ</t>
    </rPh>
    <phoneticPr fontId="2"/>
  </si>
  <si>
    <t>完了日</t>
    <rPh sb="0" eb="2">
      <t>カンリョウ</t>
    </rPh>
    <phoneticPr fontId="2"/>
  </si>
  <si>
    <t>事業期間</t>
    <rPh sb="0" eb="2">
      <t>ジギョウ</t>
    </rPh>
    <rPh sb="2" eb="4">
      <t>キカン</t>
    </rPh>
    <phoneticPr fontId="2"/>
  </si>
  <si>
    <t>補 助 金 の 額【｛(D)+(E)｝×1/3】</t>
    <rPh sb="0" eb="1">
      <t>ホ</t>
    </rPh>
    <rPh sb="2" eb="3">
      <t>スケ</t>
    </rPh>
    <rPh sb="4" eb="5">
      <t>カネ</t>
    </rPh>
    <rPh sb="8" eb="9">
      <t>ガク</t>
    </rPh>
    <phoneticPr fontId="2"/>
  </si>
  <si>
    <t>●</t>
    <phoneticPr fontId="2"/>
  </si>
  <si>
    <t>○</t>
    <phoneticPr fontId="2"/>
  </si>
  <si>
    <t>●●－●</t>
    <phoneticPr fontId="2"/>
  </si>
  <si>
    <t>D：建設業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</si>
</sst>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color rgb="FF000000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30">
    <xf numFmtId="0" fontId="0" fillId="0" borderId="0" xfId="0">
      <alignment vertical="center"/>
    </xf>
    <xf numFmtId="0" fontId="3" fillId="0" borderId="0" xfId="0" applyFont="1">
      <alignment vertical="center"/>
    </xf>
    <xf numFmtId="0" fontId="6" fillId="0" borderId="0" xfId="0" applyFont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0" borderId="0" xfId="0" applyFont="1" applyAlignment="1">
      <alignment vertical="justify" wrapText="1"/>
    </xf>
    <xf numFmtId="0" fontId="3" fillId="0" borderId="0" xfId="0" applyFont="1" applyAlignment="1">
      <alignment horizontal="right" vertical="justify" wrapText="1"/>
    </xf>
    <xf numFmtId="0" fontId="4" fillId="0" borderId="9" xfId="0" applyFont="1" applyBorder="1" applyProtection="1">
      <alignment vertical="center"/>
      <protection hidden="1"/>
    </xf>
    <xf numFmtId="0" fontId="4" fillId="0" borderId="10" xfId="0" applyFont="1" applyBorder="1" applyProtection="1">
      <alignment vertical="center"/>
      <protection hidden="1"/>
    </xf>
    <xf numFmtId="0" fontId="3" fillId="0" borderId="0" xfId="0" applyFont="1" applyProtection="1">
      <alignment vertical="center"/>
      <protection locked="0"/>
    </xf>
    <xf numFmtId="176" fontId="4" fillId="0" borderId="10" xfId="1" applyNumberFormat="1" applyFont="1" applyFill="1" applyBorder="1" applyAlignment="1" applyProtection="1">
      <alignment vertical="center" shrinkToFit="1"/>
      <protection hidden="1"/>
    </xf>
    <xf numFmtId="176" fontId="4" fillId="0" borderId="10" xfId="1" applyNumberFormat="1" applyFont="1" applyFill="1" applyBorder="1" applyAlignment="1" applyProtection="1">
      <alignment horizontal="center" vertical="center" shrinkToFit="1"/>
      <protection hidden="1"/>
    </xf>
    <xf numFmtId="0" fontId="4" fillId="0" borderId="10" xfId="0" applyFont="1" applyBorder="1" applyAlignment="1" applyProtection="1">
      <alignment horizontal="center" vertical="center" shrinkToFit="1"/>
      <protection hidden="1"/>
    </xf>
    <xf numFmtId="38" fontId="3" fillId="0" borderId="0" xfId="1" applyFont="1">
      <alignment vertical="center"/>
    </xf>
    <xf numFmtId="0" fontId="3" fillId="0" borderId="8" xfId="0" applyFont="1" applyBorder="1">
      <alignment vertical="center"/>
    </xf>
    <xf numFmtId="0" fontId="4" fillId="0" borderId="9" xfId="0" applyFont="1" applyBorder="1" applyAlignment="1" applyProtection="1">
      <alignment vertical="center" shrinkToFit="1"/>
      <protection hidden="1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0" borderId="9" xfId="0" applyFont="1" applyBorder="1" applyProtection="1">
      <alignment vertical="center"/>
      <protection locked="0"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justify" wrapText="1"/>
      <protection locked="0"/>
    </xf>
    <xf numFmtId="0" fontId="3" fillId="0" borderId="0" xfId="0" applyFont="1" applyAlignment="1">
      <alignment horizontal="left" vertical="justify"/>
    </xf>
    <xf numFmtId="0" fontId="3" fillId="0" borderId="0" xfId="0" applyFont="1" applyAlignment="1">
      <alignment horizontal="left" vertical="justify"/>
    </xf>
    <xf numFmtId="0" fontId="3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 applyAlignment="1" applyProtection="1">
      <alignment horizontal="center" vertical="justify" wrapText="1"/>
      <protection locked="0"/>
    </xf>
    <xf numFmtId="0" fontId="3" fillId="0" borderId="0" xfId="0" applyFont="1" applyAlignment="1">
      <alignment horizontal="center" vertical="justify" wrapText="1"/>
    </xf>
    <xf numFmtId="49" fontId="3" fillId="0" borderId="0" xfId="0" applyNumberFormat="1" applyFont="1" applyAlignment="1" applyProtection="1">
      <alignment horizontal="center" vertical="justify" wrapText="1"/>
      <protection locked="0"/>
    </xf>
    <xf numFmtId="0" fontId="3" fillId="0" borderId="0" xfId="0" applyFont="1" applyAlignment="1">
      <alignment horizontal="center" vertical="justify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distributed" vertical="center"/>
      <protection hidden="1"/>
    </xf>
    <xf numFmtId="38" fontId="4" fillId="0" borderId="8" xfId="1" applyFont="1" applyBorder="1" applyAlignment="1" applyProtection="1">
      <alignment vertical="center"/>
      <protection locked="0"/>
    </xf>
    <xf numFmtId="38" fontId="4" fillId="0" borderId="9" xfId="1" applyFont="1" applyBorder="1" applyAlignment="1" applyProtection="1">
      <alignment vertical="center"/>
      <protection locked="0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Protection="1">
      <alignment vertical="center"/>
      <protection locked="0"/>
    </xf>
    <xf numFmtId="0" fontId="6" fillId="2" borderId="8" xfId="0" applyFont="1" applyFill="1" applyBorder="1" applyAlignment="1" applyProtection="1">
      <alignment horizontal="center" vertical="center"/>
      <protection hidden="1"/>
    </xf>
    <xf numFmtId="0" fontId="6" fillId="2" borderId="9" xfId="0" applyFont="1" applyFill="1" applyBorder="1" applyAlignment="1" applyProtection="1">
      <alignment horizontal="center" vertical="center"/>
      <protection hidden="1"/>
    </xf>
    <xf numFmtId="0" fontId="6" fillId="2" borderId="10" xfId="0" applyFont="1" applyFill="1" applyBorder="1" applyAlignment="1" applyProtection="1">
      <alignment horizontal="center" vertical="center"/>
      <protection hidden="1"/>
    </xf>
    <xf numFmtId="0" fontId="5" fillId="0" borderId="8" xfId="0" applyFont="1" applyBorder="1" applyProtection="1">
      <alignment vertical="center"/>
      <protection locked="0"/>
    </xf>
    <xf numFmtId="0" fontId="5" fillId="0" borderId="9" xfId="0" applyFont="1" applyBorder="1" applyProtection="1">
      <alignment vertical="center"/>
      <protection locked="0"/>
    </xf>
    <xf numFmtId="0" fontId="5" fillId="0" borderId="10" xfId="0" applyFont="1" applyBorder="1" applyProtection="1">
      <alignment vertical="center"/>
      <protection locked="0"/>
    </xf>
    <xf numFmtId="0" fontId="5" fillId="0" borderId="8" xfId="0" applyFont="1" applyBorder="1" applyAlignment="1" applyProtection="1">
      <alignment horizontal="left" vertical="center" shrinkToFit="1"/>
      <protection locked="0"/>
    </xf>
    <xf numFmtId="0" fontId="5" fillId="0" borderId="9" xfId="0" applyFont="1" applyBorder="1" applyAlignment="1" applyProtection="1">
      <alignment horizontal="left" vertical="center" shrinkToFit="1"/>
      <protection locked="0"/>
    </xf>
    <xf numFmtId="0" fontId="5" fillId="0" borderId="10" xfId="0" applyFont="1" applyBorder="1" applyAlignment="1" applyProtection="1">
      <alignment horizontal="left" vertical="center" shrinkToFit="1"/>
      <protection locked="0"/>
    </xf>
    <xf numFmtId="0" fontId="4" fillId="0" borderId="7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6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8" xfId="0" applyFont="1" applyFill="1" applyBorder="1" applyAlignment="1" applyProtection="1">
      <alignment horizontal="distributed" vertical="center"/>
      <protection hidden="1"/>
    </xf>
    <xf numFmtId="0" fontId="4" fillId="2" borderId="9" xfId="0" applyFont="1" applyFill="1" applyBorder="1" applyAlignment="1" applyProtection="1">
      <alignment horizontal="distributed" vertical="center"/>
      <protection hidden="1"/>
    </xf>
    <xf numFmtId="0" fontId="4" fillId="2" borderId="10" xfId="0" applyFont="1" applyFill="1" applyBorder="1" applyAlignment="1" applyProtection="1">
      <alignment horizontal="distributed" vertical="center"/>
      <protection hidden="1"/>
    </xf>
    <xf numFmtId="0" fontId="4" fillId="0" borderId="8" xfId="0" applyFont="1" applyBorder="1" applyProtection="1">
      <alignment vertical="center"/>
      <protection locked="0"/>
    </xf>
    <xf numFmtId="0" fontId="4" fillId="0" borderId="9" xfId="0" applyFont="1" applyBorder="1" applyProtection="1">
      <alignment vertical="center"/>
      <protection locked="0"/>
    </xf>
    <xf numFmtId="0" fontId="4" fillId="0" borderId="10" xfId="0" applyFont="1" applyBorder="1" applyProtection="1">
      <alignment vertical="center"/>
      <protection locked="0"/>
    </xf>
    <xf numFmtId="0" fontId="3" fillId="0" borderId="6" xfId="0" applyFont="1" applyBorder="1" applyAlignment="1">
      <alignment horizontal="left" vertical="center"/>
    </xf>
    <xf numFmtId="0" fontId="4" fillId="2" borderId="5" xfId="0" applyFont="1" applyFill="1" applyBorder="1" applyAlignment="1" applyProtection="1">
      <alignment horizontal="distributed" vertical="center"/>
      <protection hidden="1"/>
    </xf>
    <xf numFmtId="0" fontId="4" fillId="2" borderId="6" xfId="0" applyFont="1" applyFill="1" applyBorder="1" applyAlignment="1" applyProtection="1">
      <alignment horizontal="distributed" vertical="center"/>
      <protection hidden="1"/>
    </xf>
    <xf numFmtId="0" fontId="4" fillId="2" borderId="7" xfId="0" applyFont="1" applyFill="1" applyBorder="1" applyAlignment="1" applyProtection="1">
      <alignment horizontal="distributed" vertical="center"/>
      <protection hidden="1"/>
    </xf>
    <xf numFmtId="0" fontId="4" fillId="0" borderId="5" xfId="0" applyFont="1" applyBorder="1" applyProtection="1">
      <alignment vertical="center"/>
      <protection locked="0"/>
    </xf>
    <xf numFmtId="0" fontId="4" fillId="0" borderId="6" xfId="0" applyFont="1" applyBorder="1" applyProtection="1">
      <alignment vertical="center"/>
      <protection locked="0"/>
    </xf>
    <xf numFmtId="0" fontId="4" fillId="0" borderId="7" xfId="0" applyFont="1" applyBorder="1" applyProtection="1">
      <alignment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 hidden="1"/>
    </xf>
    <xf numFmtId="0" fontId="4" fillId="0" borderId="6" xfId="0" applyFont="1" applyBorder="1" applyAlignment="1" applyProtection="1">
      <alignment horizontal="center" vertical="center"/>
      <protection locked="0" hidden="1"/>
    </xf>
    <xf numFmtId="0" fontId="4" fillId="0" borderId="7" xfId="0" applyFont="1" applyBorder="1" applyAlignment="1" applyProtection="1">
      <alignment horizontal="center" vertical="center"/>
      <protection locked="0" hidden="1"/>
    </xf>
    <xf numFmtId="0" fontId="4" fillId="0" borderId="8" xfId="0" applyFont="1" applyBorder="1" applyAlignment="1" applyProtection="1">
      <alignment horizontal="center" vertical="center"/>
      <protection locked="0" hidden="1"/>
    </xf>
    <xf numFmtId="0" fontId="4" fillId="0" borderId="9" xfId="0" applyFont="1" applyBorder="1" applyAlignment="1" applyProtection="1">
      <alignment horizontal="center" vertical="center"/>
      <protection locked="0" hidden="1"/>
    </xf>
    <xf numFmtId="0" fontId="4" fillId="0" borderId="9" xfId="0" applyFont="1" applyBorder="1" applyProtection="1">
      <alignment vertical="center"/>
      <protection locked="0"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 vertical="center"/>
      <protection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4" fillId="2" borderId="7" xfId="0" applyFont="1" applyFill="1" applyBorder="1" applyAlignment="1" applyProtection="1">
      <alignment horizontal="center" vertical="center"/>
      <protection hidden="1"/>
    </xf>
    <xf numFmtId="0" fontId="4" fillId="2" borderId="8" xfId="0" applyFont="1" applyFill="1" applyBorder="1" applyAlignment="1" applyProtection="1">
      <alignment horizontal="center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8" xfId="0" applyFont="1" applyFill="1" applyBorder="1" applyAlignment="1" applyProtection="1">
      <alignment horizontal="center" vertical="center" shrinkToFit="1"/>
      <protection hidden="1"/>
    </xf>
    <xf numFmtId="0" fontId="4" fillId="2" borderId="9" xfId="0" applyFont="1" applyFill="1" applyBorder="1" applyAlignment="1" applyProtection="1">
      <alignment horizontal="center" vertical="center" shrinkToFit="1"/>
      <protection hidden="1"/>
    </xf>
    <xf numFmtId="0" fontId="4" fillId="2" borderId="10" xfId="0" applyFont="1" applyFill="1" applyBorder="1" applyAlignment="1" applyProtection="1">
      <alignment horizontal="center" vertical="center" shrinkToFit="1"/>
      <protection hidden="1"/>
    </xf>
    <xf numFmtId="176" fontId="4" fillId="0" borderId="8" xfId="1" applyNumberFormat="1" applyFont="1" applyBorder="1" applyAlignment="1" applyProtection="1">
      <alignment vertical="center"/>
      <protection locked="0" hidden="1"/>
    </xf>
    <xf numFmtId="176" fontId="4" fillId="0" borderId="9" xfId="1" applyNumberFormat="1" applyFont="1" applyBorder="1" applyAlignment="1" applyProtection="1">
      <alignment vertical="center"/>
      <protection locked="0"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176" fontId="4" fillId="2" borderId="10" xfId="1" applyNumberFormat="1" applyFont="1" applyFill="1" applyBorder="1" applyAlignment="1" applyProtection="1">
      <alignment vertical="center"/>
      <protection hidden="1"/>
    </xf>
    <xf numFmtId="176" fontId="4" fillId="2" borderId="1" xfId="1" applyNumberFormat="1" applyFont="1" applyFill="1" applyBorder="1" applyAlignment="1" applyProtection="1">
      <alignment vertical="center"/>
      <protection hidden="1"/>
    </xf>
    <xf numFmtId="176" fontId="4" fillId="2" borderId="8" xfId="1" applyNumberFormat="1" applyFont="1" applyFill="1" applyBorder="1" applyAlignment="1" applyProtection="1">
      <alignment vertical="center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38" fontId="4" fillId="2" borderId="4" xfId="1" applyFont="1" applyFill="1" applyBorder="1" applyAlignment="1" applyProtection="1">
      <alignment vertical="center"/>
      <protection hidden="1"/>
    </xf>
    <xf numFmtId="38" fontId="4" fillId="2" borderId="13" xfId="1" applyFont="1" applyFill="1" applyBorder="1" applyAlignment="1" applyProtection="1">
      <alignment vertical="center"/>
      <protection hidden="1"/>
    </xf>
    <xf numFmtId="38" fontId="4" fillId="2" borderId="2" xfId="1" applyFont="1" applyFill="1" applyBorder="1" applyAlignment="1" applyProtection="1">
      <alignment vertical="center"/>
      <protection hidden="1"/>
    </xf>
    <xf numFmtId="0" fontId="5" fillId="2" borderId="7" xfId="0" applyFont="1" applyFill="1" applyBorder="1" applyAlignment="1" applyProtection="1">
      <alignment horizontal="right" vertical="center"/>
      <protection hidden="1"/>
    </xf>
    <xf numFmtId="0" fontId="5" fillId="2" borderId="14" xfId="0" applyFont="1" applyFill="1" applyBorder="1" applyAlignment="1" applyProtection="1">
      <alignment horizontal="right" vertical="center"/>
      <protection hidden="1"/>
    </xf>
    <xf numFmtId="0" fontId="4" fillId="0" borderId="10" xfId="0" applyFont="1" applyBorder="1" applyProtection="1">
      <alignment vertical="center"/>
      <protection locked="0"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38" fontId="4" fillId="0" borderId="10" xfId="1" applyFont="1" applyBorder="1" applyAlignment="1" applyProtection="1">
      <alignment vertical="center"/>
      <protection locked="0" hidden="1"/>
    </xf>
    <xf numFmtId="38" fontId="4" fillId="0" borderId="1" xfId="1" applyFont="1" applyBorder="1" applyAlignment="1" applyProtection="1">
      <alignment vertical="center"/>
      <protection locked="0" hidden="1"/>
    </xf>
    <xf numFmtId="38" fontId="4" fillId="0" borderId="8" xfId="1" applyFont="1" applyBorder="1" applyAlignment="1" applyProtection="1">
      <alignment vertical="center"/>
      <protection locked="0" hidden="1"/>
    </xf>
    <xf numFmtId="3" fontId="4" fillId="0" borderId="10" xfId="0" applyNumberFormat="1" applyFont="1" applyBorder="1" applyProtection="1">
      <alignment vertical="center"/>
      <protection locked="0" hidden="1"/>
    </xf>
    <xf numFmtId="0" fontId="4" fillId="0" borderId="1" xfId="0" applyFont="1" applyBorder="1" applyProtection="1">
      <alignment vertical="center"/>
      <protection locked="0" hidden="1"/>
    </xf>
    <xf numFmtId="0" fontId="4" fillId="0" borderId="8" xfId="0" applyFont="1" applyBorder="1" applyProtection="1">
      <alignment vertical="center"/>
      <protection locked="0" hidden="1"/>
    </xf>
    <xf numFmtId="0" fontId="4" fillId="2" borderId="13" xfId="0" applyFont="1" applyFill="1" applyBorder="1" applyAlignment="1" applyProtection="1">
      <alignment horizontal="center" vertical="center"/>
      <protection hidden="1"/>
    </xf>
    <xf numFmtId="38" fontId="4" fillId="2" borderId="10" xfId="1" applyFont="1" applyFill="1" applyBorder="1" applyAlignment="1" applyProtection="1">
      <alignment horizontal="right" vertical="center"/>
      <protection hidden="1"/>
    </xf>
    <xf numFmtId="38" fontId="4" fillId="2" borderId="1" xfId="1" applyFont="1" applyFill="1" applyBorder="1" applyAlignment="1" applyProtection="1">
      <alignment horizontal="right" vertical="center"/>
      <protection hidden="1"/>
    </xf>
    <xf numFmtId="38" fontId="4" fillId="2" borderId="8" xfId="1" applyFont="1" applyFill="1" applyBorder="1" applyAlignment="1" applyProtection="1">
      <alignment horizontal="right" vertical="center"/>
      <protection hidden="1"/>
    </xf>
    <xf numFmtId="0" fontId="4" fillId="2" borderId="14" xfId="0" applyFont="1" applyFill="1" applyBorder="1" applyAlignment="1" applyProtection="1">
      <alignment horizontal="center" vertical="center" wrapText="1"/>
      <protection hidden="1"/>
    </xf>
    <xf numFmtId="38" fontId="4" fillId="2" borderId="3" xfId="1" applyFont="1" applyFill="1" applyBorder="1" applyAlignment="1" applyProtection="1">
      <alignment horizontal="right" vertical="center"/>
      <protection hidden="1"/>
    </xf>
    <xf numFmtId="38" fontId="4" fillId="2" borderId="6" xfId="1" applyFont="1" applyFill="1" applyBorder="1" applyAlignment="1" applyProtection="1">
      <alignment horizontal="right" vertical="center"/>
      <protection hidden="1"/>
    </xf>
    <xf numFmtId="0" fontId="3" fillId="0" borderId="6" xfId="0" applyFont="1" applyBorder="1" applyAlignment="1" applyProtection="1">
      <alignment horizontal="left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176" fontId="4" fillId="0" borderId="8" xfId="1" applyNumberFormat="1" applyFont="1" applyBorder="1" applyAlignment="1" applyProtection="1">
      <alignment horizontal="center" vertical="center"/>
      <protection hidden="1"/>
    </xf>
    <xf numFmtId="176" fontId="4" fillId="0" borderId="9" xfId="1" applyNumberFormat="1" applyFont="1" applyBorder="1" applyAlignment="1" applyProtection="1">
      <alignment horizontal="center" vertical="center"/>
      <protection hidden="1"/>
    </xf>
    <xf numFmtId="176" fontId="4" fillId="0" borderId="10" xfId="1" applyNumberFormat="1" applyFont="1" applyBorder="1" applyAlignment="1" applyProtection="1">
      <alignment horizontal="center" vertical="center"/>
      <protection hidden="1"/>
    </xf>
    <xf numFmtId="176" fontId="4" fillId="2" borderId="8" xfId="1" applyNumberFormat="1" applyFont="1" applyFill="1" applyBorder="1" applyAlignment="1" applyProtection="1">
      <alignment horizontal="center" vertical="center" shrinkToFit="1"/>
      <protection hidden="1"/>
    </xf>
    <xf numFmtId="176" fontId="4" fillId="2" borderId="9" xfId="1" applyNumberFormat="1" applyFont="1" applyFill="1" applyBorder="1" applyAlignment="1" applyProtection="1">
      <alignment horizontal="center" vertical="center" shrinkToFit="1"/>
      <protection hidden="1"/>
    </xf>
    <xf numFmtId="176" fontId="4" fillId="2" borderId="10" xfId="1" applyNumberFormat="1" applyFont="1" applyFill="1" applyBorder="1" applyAlignment="1" applyProtection="1">
      <alignment horizontal="center" vertical="center" shrinkToFit="1"/>
      <protection hidden="1"/>
    </xf>
    <xf numFmtId="0" fontId="4" fillId="2" borderId="8" xfId="0" applyFont="1" applyFill="1" applyBorder="1" applyAlignment="1" applyProtection="1">
      <alignment horizontal="distributed" vertical="center" wrapText="1"/>
      <protection hidden="1"/>
    </xf>
    <xf numFmtId="0" fontId="4" fillId="2" borderId="9" xfId="0" applyFont="1" applyFill="1" applyBorder="1" applyAlignment="1" applyProtection="1">
      <alignment horizontal="distributed" vertical="center" wrapText="1"/>
      <protection hidden="1"/>
    </xf>
    <xf numFmtId="0" fontId="4" fillId="2" borderId="10" xfId="0" applyFont="1" applyFill="1" applyBorder="1" applyAlignment="1" applyProtection="1">
      <alignment horizontal="distributed" vertical="center" wrapText="1"/>
      <protection hidden="1"/>
    </xf>
    <xf numFmtId="38" fontId="4" fillId="2" borderId="1" xfId="0" applyNumberFormat="1" applyFont="1" applyFill="1" applyBorder="1" applyAlignment="1" applyProtection="1">
      <alignment horizontal="right" vertical="center"/>
      <protection hidden="1"/>
    </xf>
    <xf numFmtId="0" fontId="4" fillId="2" borderId="1" xfId="0" applyFont="1" applyFill="1" applyBorder="1" applyAlignment="1" applyProtection="1">
      <alignment horizontal="right" vertical="center"/>
      <protection hidden="1"/>
    </xf>
    <xf numFmtId="0" fontId="4" fillId="2" borderId="8" xfId="0" applyFont="1" applyFill="1" applyBorder="1" applyAlignment="1" applyProtection="1">
      <alignment horizontal="right" vertical="center"/>
      <protection hidden="1"/>
    </xf>
    <xf numFmtId="38" fontId="4" fillId="0" borderId="8" xfId="1" applyFont="1" applyBorder="1" applyAlignment="1" applyProtection="1">
      <alignment horizontal="center" vertical="center" shrinkToFit="1"/>
      <protection locked="0" hidden="1"/>
    </xf>
    <xf numFmtId="38" fontId="4" fillId="0" borderId="9" xfId="1" applyFont="1" applyBorder="1" applyAlignment="1" applyProtection="1">
      <alignment horizontal="center" vertical="center" shrinkToFit="1"/>
      <protection locked="0" hidden="1"/>
    </xf>
    <xf numFmtId="40" fontId="4" fillId="0" borderId="8" xfId="1" applyNumberFormat="1" applyFont="1" applyFill="1" applyBorder="1" applyAlignment="1" applyProtection="1">
      <alignment horizontal="center" vertical="center" shrinkToFit="1"/>
      <protection locked="0" hidden="1"/>
    </xf>
    <xf numFmtId="40" fontId="4" fillId="0" borderId="9" xfId="1" applyNumberFormat="1" applyFont="1" applyFill="1" applyBorder="1" applyAlignment="1" applyProtection="1">
      <alignment horizontal="center" vertical="center" shrinkToFit="1"/>
      <protection locked="0" hidden="1"/>
    </xf>
    <xf numFmtId="38" fontId="4" fillId="0" borderId="9" xfId="1" applyFont="1" applyBorder="1" applyAlignment="1" applyProtection="1">
      <alignment vertical="center"/>
      <protection locked="0" hidden="1"/>
    </xf>
    <xf numFmtId="0" fontId="4" fillId="0" borderId="1" xfId="0" applyFont="1" applyBorder="1" applyAlignment="1" applyProtection="1">
      <alignment horizontal="center" vertical="center"/>
      <protection locked="0" hidden="1"/>
    </xf>
  </cellXfs>
  <cellStyles count="2">
    <cellStyle name="桁区切り" xfId="1" builtinId="6"/>
    <cellStyle name="標準" xfId="0" builtinId="0"/>
  </cellStyles>
  <dxfs count="12"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ill>
        <patternFill>
          <bgColor theme="2"/>
        </patternFill>
      </fill>
    </dxf>
    <dxf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 style="thin">
          <color auto="1"/>
        </left>
        <right/>
        <top style="thin">
          <color auto="1"/>
        </top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AF$27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firstButton="1" fmlaLink="$AF$27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checked="Checked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firstButton="1" fmlaLink="$AF$46" lockText="1" noThreeD="1"/>
</file>

<file path=xl/ctrlProps/ctrlProp17.xml><?xml version="1.0" encoding="utf-8"?>
<formControlPr xmlns="http://schemas.microsoft.com/office/spreadsheetml/2009/9/main" objectType="Radio" checked="Checked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checked="Checked" firstButton="1" fmlaLink="$AF$34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checked="Checked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AF$46" lockText="1" noThreeD="1"/>
</file>

<file path=xl/ctrlProps/ctrlProp6.xml><?xml version="1.0" encoding="utf-8"?>
<formControlPr xmlns="http://schemas.microsoft.com/office/spreadsheetml/2009/9/main" objectType="Radio" checked="Checked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Radio" checked="Checked" firstButton="1" fmlaLink="$AF$34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43</xdr:row>
      <xdr:rowOff>31750</xdr:rowOff>
    </xdr:from>
    <xdr:to>
      <xdr:col>15</xdr:col>
      <xdr:colOff>120650</xdr:colOff>
      <xdr:row>43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804160" y="8945880"/>
          <a:ext cx="7147560" cy="19812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29300</xdr:colOff>
          <xdr:row>25</xdr:row>
          <xdr:rowOff>214177</xdr:rowOff>
        </xdr:from>
        <xdr:to>
          <xdr:col>26</xdr:col>
          <xdr:colOff>156754</xdr:colOff>
          <xdr:row>27</xdr:row>
          <xdr:rowOff>222068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pSpPr/>
          </xdr:nvGrpSpPr>
          <xdr:grpSpPr>
            <a:xfrm>
              <a:off x="2859586" y="6391820"/>
              <a:ext cx="3756025" cy="588462"/>
              <a:chOff x="2730502" y="6356313"/>
              <a:chExt cx="3765547" cy="565146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000-000004000000}"/>
                  </a:ext>
                </a:extLst>
              </xdr:cNvPr>
              <xdr:cNvGrpSpPr/>
            </xdr:nvGrpSpPr>
            <xdr:grpSpPr>
              <a:xfrm>
                <a:off x="3098793" y="6480174"/>
                <a:ext cx="2921001" cy="282574"/>
                <a:chOff x="3098793" y="6480174"/>
                <a:chExt cx="2921001" cy="282574"/>
              </a:xfrm>
            </xdr:grpSpPr>
            <xdr:sp macro="" textlink="">
              <xdr:nvSpPr>
                <xdr:cNvPr id="23553" name="オンサイトPPAモデル" hidden="1">
                  <a:extLst>
                    <a:ext uri="{63B3BB69-23CF-44E3-9099-C40C66FF867C}">
                      <a14:compatExt spid="_x0000_s23553"/>
                    </a:ext>
                    <a:ext uri="{FF2B5EF4-FFF2-40B4-BE49-F238E27FC236}">
                      <a16:creationId xmlns:a16="http://schemas.microsoft.com/office/drawing/2014/main" id="{00000000-0008-0000-0000-0000015C0000}"/>
                    </a:ext>
                  </a:extLst>
                </xdr:cNvPr>
                <xdr:cNvSpPr/>
              </xdr:nvSpPr>
              <xdr:spPr bwMode="auto">
                <a:xfrm>
                  <a:off x="4730741" y="6480175"/>
                  <a:ext cx="1289053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23554" name="リースモデル" hidden="1">
                  <a:extLst>
                    <a:ext uri="{63B3BB69-23CF-44E3-9099-C40C66FF867C}">
                      <a14:compatExt spid="_x0000_s23554"/>
                    </a:ext>
                    <a:ext uri="{FF2B5EF4-FFF2-40B4-BE49-F238E27FC236}">
                      <a16:creationId xmlns:a16="http://schemas.microsoft.com/office/drawing/2014/main" id="{00000000-0008-0000-0000-0000025C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0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23555" name="自社購入" hidden="1">
                  <a:extLst>
                    <a:ext uri="{63B3BB69-23CF-44E3-9099-C40C66FF867C}">
                      <a14:compatExt spid="_x0000_s23555"/>
                    </a:ext>
                    <a:ext uri="{FF2B5EF4-FFF2-40B4-BE49-F238E27FC236}">
                      <a16:creationId xmlns:a16="http://schemas.microsoft.com/office/drawing/2014/main" id="{00000000-0008-0000-0000-0000035C0000}"/>
                    </a:ext>
                  </a:extLst>
                </xdr:cNvPr>
                <xdr:cNvSpPr/>
              </xdr:nvSpPr>
              <xdr:spPr bwMode="auto">
                <a:xfrm>
                  <a:off x="3098793" y="6480174"/>
                  <a:ext cx="755650" cy="282574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23556" name="Group Box 4" hidden="1">
                <a:extLst>
                  <a:ext uri="{63B3BB69-23CF-44E3-9099-C40C66FF867C}">
                    <a14:compatExt spid="_x0000_s23556"/>
                  </a:ext>
                  <a:ext uri="{FF2B5EF4-FFF2-40B4-BE49-F238E27FC236}">
                    <a16:creationId xmlns:a16="http://schemas.microsoft.com/office/drawing/2014/main" id="{00000000-0008-0000-0000-0000045C0000}"/>
                  </a:ext>
                </a:extLst>
              </xdr:cNvPr>
              <xdr:cNvSpPr/>
            </xdr:nvSpPr>
            <xdr:spPr bwMode="auto">
              <a:xfrm>
                <a:off x="2730502" y="6356313"/>
                <a:ext cx="3765547" cy="565146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86995</xdr:colOff>
          <xdr:row>45</xdr:row>
          <xdr:rowOff>69577</xdr:rowOff>
        </xdr:from>
        <xdr:to>
          <xdr:col>13</xdr:col>
          <xdr:colOff>42454</xdr:colOff>
          <xdr:row>47</xdr:row>
          <xdr:rowOff>256356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GrpSpPr/>
          </xdr:nvGrpSpPr>
          <xdr:grpSpPr>
            <a:xfrm>
              <a:off x="1783352" y="12052934"/>
              <a:ext cx="1769745" cy="767351"/>
              <a:chOff x="1797048" y="11944203"/>
              <a:chExt cx="1530350" cy="463551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00000000-0008-0000-0000-000006000000}"/>
                  </a:ext>
                </a:extLst>
              </xdr:cNvPr>
              <xdr:cNvGrpSpPr/>
            </xdr:nvGrpSpPr>
            <xdr:grpSpPr>
              <a:xfrm>
                <a:off x="2057401" y="12049125"/>
                <a:ext cx="1054095" cy="228600"/>
                <a:chOff x="1993901" y="12068175"/>
                <a:chExt cx="1054095" cy="228600"/>
              </a:xfrm>
            </xdr:grpSpPr>
            <xdr:sp macro="" textlink="">
              <xdr:nvSpPr>
                <xdr:cNvPr id="23557" name="Option Button 5" hidden="1">
                  <a:extLst>
                    <a:ext uri="{63B3BB69-23CF-44E3-9099-C40C66FF867C}">
                      <a14:compatExt spid="_x0000_s23557"/>
                    </a:ext>
                    <a:ext uri="{FF2B5EF4-FFF2-40B4-BE49-F238E27FC236}">
                      <a16:creationId xmlns:a16="http://schemas.microsoft.com/office/drawing/2014/main" id="{00000000-0008-0000-0000-0000055C0000}"/>
                    </a:ext>
                  </a:extLst>
                </xdr:cNvPr>
                <xdr:cNvSpPr/>
              </xdr:nvSpPr>
              <xdr:spPr bwMode="auto">
                <a:xfrm>
                  <a:off x="1993901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23558" name="Option Button 6" hidden="1">
                  <a:extLst>
                    <a:ext uri="{63B3BB69-23CF-44E3-9099-C40C66FF867C}">
                      <a14:compatExt spid="_x0000_s23558"/>
                    </a:ext>
                    <a:ext uri="{FF2B5EF4-FFF2-40B4-BE49-F238E27FC236}">
                      <a16:creationId xmlns:a16="http://schemas.microsoft.com/office/drawing/2014/main" id="{00000000-0008-0000-0000-0000065C0000}"/>
                    </a:ext>
                  </a:extLst>
                </xdr:cNvPr>
                <xdr:cNvSpPr/>
              </xdr:nvSpPr>
              <xdr:spPr bwMode="auto">
                <a:xfrm>
                  <a:off x="2508248" y="12068175"/>
                  <a:ext cx="539748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23559" name="Group Box 7" hidden="1">
                <a:extLst>
                  <a:ext uri="{63B3BB69-23CF-44E3-9099-C40C66FF867C}">
                    <a14:compatExt spid="_x0000_s23559"/>
                  </a:ext>
                  <a:ext uri="{FF2B5EF4-FFF2-40B4-BE49-F238E27FC236}">
                    <a16:creationId xmlns:a16="http://schemas.microsoft.com/office/drawing/2014/main" id="{00000000-0008-0000-0000-0000075C0000}"/>
                  </a:ext>
                </a:extLst>
              </xdr:cNvPr>
              <xdr:cNvSpPr/>
            </xdr:nvSpPr>
            <xdr:spPr bwMode="auto">
              <a:xfrm>
                <a:off x="1797048" y="11944203"/>
                <a:ext cx="1530350" cy="463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46</xdr:row>
          <xdr:rowOff>25400</xdr:rowOff>
        </xdr:from>
        <xdr:to>
          <xdr:col>19</xdr:col>
          <xdr:colOff>0</xdr:colOff>
          <xdr:row>46</xdr:row>
          <xdr:rowOff>266700</xdr:rowOff>
        </xdr:to>
        <xdr:sp macro="" textlink="">
          <xdr:nvSpPr>
            <xdr:cNvPr id="23560" name="Check Box 8" hidden="1">
              <a:extLst>
                <a:ext uri="{63B3BB69-23CF-44E3-9099-C40C66FF867C}">
                  <a14:compatExt spid="_x0000_s23560"/>
                </a:ext>
                <a:ext uri="{FF2B5EF4-FFF2-40B4-BE49-F238E27FC236}">
                  <a16:creationId xmlns:a16="http://schemas.microsoft.com/office/drawing/2014/main" id="{00000000-0008-0000-0000-000008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108494</xdr:colOff>
          <xdr:row>33</xdr:row>
          <xdr:rowOff>21953</xdr:rowOff>
        </xdr:from>
        <xdr:to>
          <xdr:col>29</xdr:col>
          <xdr:colOff>138974</xdr:colOff>
          <xdr:row>33</xdr:row>
          <xdr:rowOff>256359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GrpSpPr/>
          </xdr:nvGrpSpPr>
          <xdr:grpSpPr>
            <a:xfrm>
              <a:off x="4753065" y="8521882"/>
              <a:ext cx="2525123" cy="234406"/>
              <a:chOff x="4736197" y="7744277"/>
              <a:chExt cx="2520039" cy="233136"/>
            </a:xfrm>
          </xdr:grpSpPr>
          <xdr:sp macro="" textlink="">
            <xdr:nvSpPr>
              <xdr:cNvPr id="23561" name="Option Button 9" hidden="1">
                <a:extLst>
                  <a:ext uri="{63B3BB69-23CF-44E3-9099-C40C66FF867C}">
                    <a14:compatExt spid="_x0000_s23561"/>
                  </a:ext>
                  <a:ext uri="{FF2B5EF4-FFF2-40B4-BE49-F238E27FC236}">
                    <a16:creationId xmlns:a16="http://schemas.microsoft.com/office/drawing/2014/main" id="{00000000-0008-0000-0000-0000095C0000}"/>
                  </a:ext>
                </a:extLst>
              </xdr:cNvPr>
              <xdr:cNvSpPr/>
            </xdr:nvSpPr>
            <xdr:spPr bwMode="auto">
              <a:xfrm>
                <a:off x="4736197" y="7744277"/>
                <a:ext cx="832759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23562" name="Option Button 10" hidden="1">
                <a:extLst>
                  <a:ext uri="{63B3BB69-23CF-44E3-9099-C40C66FF867C}">
                    <a14:compatExt spid="_x0000_s23562"/>
                  </a:ext>
                  <a:ext uri="{FF2B5EF4-FFF2-40B4-BE49-F238E27FC236}">
                    <a16:creationId xmlns:a16="http://schemas.microsoft.com/office/drawing/2014/main" id="{00000000-0008-0000-0000-00000A5C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23563" name="Option Button 11" hidden="1">
                <a:extLst>
                  <a:ext uri="{63B3BB69-23CF-44E3-9099-C40C66FF867C}">
                    <a14:compatExt spid="_x0000_s23563"/>
                  </a:ext>
                  <a:ext uri="{FF2B5EF4-FFF2-40B4-BE49-F238E27FC236}">
                    <a16:creationId xmlns:a16="http://schemas.microsoft.com/office/drawing/2014/main" id="{00000000-0008-0000-0000-00000B5C0000}"/>
                  </a:ext>
                </a:extLst>
              </xdr:cNvPr>
              <xdr:cNvSpPr/>
            </xdr:nvSpPr>
            <xdr:spPr bwMode="auto">
              <a:xfrm>
                <a:off x="6423477" y="7744277"/>
                <a:ext cx="832759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184150</xdr:colOff>
      <xdr:row>43</xdr:row>
      <xdr:rowOff>31750</xdr:rowOff>
    </xdr:from>
    <xdr:to>
      <xdr:col>15</xdr:col>
      <xdr:colOff>120650</xdr:colOff>
      <xdr:row>43</xdr:row>
      <xdr:rowOff>304800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661160" y="10774680"/>
          <a:ext cx="2453640" cy="259080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218168</xdr:colOff>
          <xdr:row>25</xdr:row>
          <xdr:rowOff>107497</xdr:rowOff>
        </xdr:from>
        <xdr:to>
          <xdr:col>26</xdr:col>
          <xdr:colOff>66584</xdr:colOff>
          <xdr:row>27</xdr:row>
          <xdr:rowOff>93254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pSpPr/>
          </xdr:nvGrpSpPr>
          <xdr:grpSpPr>
            <a:xfrm>
              <a:off x="2834368" y="6311447"/>
              <a:ext cx="3734616" cy="569957"/>
              <a:chOff x="2730505" y="6356321"/>
              <a:chExt cx="3765547" cy="565147"/>
            </a:xfrm>
          </xdr:grpSpPr>
          <xdr:grpSp>
            <xdr:nvGrpSpPr>
              <xdr:cNvPr id="4" name="グループ化 3">
                <a:extLst>
                  <a:ext uri="{FF2B5EF4-FFF2-40B4-BE49-F238E27FC236}">
                    <a16:creationId xmlns:a16="http://schemas.microsoft.com/office/drawing/2014/main" id="{00000000-0008-0000-0100-000004000000}"/>
                  </a:ext>
                </a:extLst>
              </xdr:cNvPr>
              <xdr:cNvGrpSpPr/>
            </xdr:nvGrpSpPr>
            <xdr:grpSpPr>
              <a:xfrm>
                <a:off x="3098792" y="6480174"/>
                <a:ext cx="2921000" cy="282574"/>
                <a:chOff x="3098792" y="6480174"/>
                <a:chExt cx="2921000" cy="282574"/>
              </a:xfrm>
            </xdr:grpSpPr>
            <xdr:sp macro="" textlink="">
              <xdr:nvSpPr>
                <xdr:cNvPr id="24577" name="オンサイトPPAモデル" hidden="1">
                  <a:extLst>
                    <a:ext uri="{63B3BB69-23CF-44E3-9099-C40C66FF867C}">
                      <a14:compatExt spid="_x0000_s24577"/>
                    </a:ext>
                    <a:ext uri="{FF2B5EF4-FFF2-40B4-BE49-F238E27FC236}">
                      <a16:creationId xmlns:a16="http://schemas.microsoft.com/office/drawing/2014/main" id="{00000000-0008-0000-0100-000001600000}"/>
                    </a:ext>
                  </a:extLst>
                </xdr:cNvPr>
                <xdr:cNvSpPr/>
              </xdr:nvSpPr>
              <xdr:spPr bwMode="auto">
                <a:xfrm>
                  <a:off x="4730741" y="6480175"/>
                  <a:ext cx="1289051" cy="2413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オンサイトPPAモデル</a:t>
                  </a:r>
                </a:p>
              </xdr:txBody>
            </xdr:sp>
            <xdr:sp macro="" textlink="">
              <xdr:nvSpPr>
                <xdr:cNvPr id="24578" name="リースモデル" hidden="1">
                  <a:extLst>
                    <a:ext uri="{63B3BB69-23CF-44E3-9099-C40C66FF867C}">
                      <a14:compatExt spid="_x0000_s24578"/>
                    </a:ext>
                    <a:ext uri="{FF2B5EF4-FFF2-40B4-BE49-F238E27FC236}">
                      <a16:creationId xmlns:a16="http://schemas.microsoft.com/office/drawing/2014/main" id="{00000000-0008-0000-0100-000002600000}"/>
                    </a:ext>
                  </a:extLst>
                </xdr:cNvPr>
                <xdr:cNvSpPr/>
              </xdr:nvSpPr>
              <xdr:spPr bwMode="auto">
                <a:xfrm>
                  <a:off x="3892550" y="6480174"/>
                  <a:ext cx="825500" cy="257175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リースモデル</a:t>
                  </a:r>
                </a:p>
              </xdr:txBody>
            </xdr:sp>
            <xdr:sp macro="" textlink="">
              <xdr:nvSpPr>
                <xdr:cNvPr id="24579" name="自社購入" hidden="1">
                  <a:extLst>
                    <a:ext uri="{63B3BB69-23CF-44E3-9099-C40C66FF867C}">
                      <a14:compatExt spid="_x0000_s24579"/>
                    </a:ext>
                    <a:ext uri="{FF2B5EF4-FFF2-40B4-BE49-F238E27FC236}">
                      <a16:creationId xmlns:a16="http://schemas.microsoft.com/office/drawing/2014/main" id="{00000000-0008-0000-0100-000003600000}"/>
                    </a:ext>
                  </a:extLst>
                </xdr:cNvPr>
                <xdr:cNvSpPr/>
              </xdr:nvSpPr>
              <xdr:spPr bwMode="auto">
                <a:xfrm>
                  <a:off x="3098792" y="6480174"/>
                  <a:ext cx="755650" cy="282574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自社購入</a:t>
                  </a:r>
                </a:p>
              </xdr:txBody>
            </xdr:sp>
          </xdr:grpSp>
          <xdr:sp macro="" textlink="">
            <xdr:nvSpPr>
              <xdr:cNvPr id="24580" name="Group Box 4" hidden="1">
                <a:extLst>
                  <a:ext uri="{63B3BB69-23CF-44E3-9099-C40C66FF867C}">
                    <a14:compatExt spid="_x0000_s24580"/>
                  </a:ext>
                  <a:ext uri="{FF2B5EF4-FFF2-40B4-BE49-F238E27FC236}">
                    <a16:creationId xmlns:a16="http://schemas.microsoft.com/office/drawing/2014/main" id="{00000000-0008-0000-0100-000004600000}"/>
                  </a:ext>
                </a:extLst>
              </xdr:cNvPr>
              <xdr:cNvSpPr/>
            </xdr:nvSpPr>
            <xdr:spPr bwMode="auto">
              <a:xfrm>
                <a:off x="2730505" y="6356321"/>
                <a:ext cx="3765547" cy="565147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24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67945</xdr:colOff>
          <xdr:row>44</xdr:row>
          <xdr:rowOff>9887</xdr:rowOff>
        </xdr:from>
        <xdr:to>
          <xdr:col>12</xdr:col>
          <xdr:colOff>217896</xdr:colOff>
          <xdr:row>46</xdr:row>
          <xdr:rowOff>180520</xdr:rowOff>
        </xdr:to>
        <xdr:grpSp>
          <xdr:nvGrpSpPr>
            <xdr:cNvPr id="5" name="グループ化 4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GrpSpPr/>
          </xdr:nvGrpSpPr>
          <xdr:grpSpPr>
            <a:xfrm>
              <a:off x="1769745" y="11763737"/>
              <a:ext cx="1750151" cy="754833"/>
              <a:chOff x="1797051" y="11944196"/>
              <a:chExt cx="1530351" cy="463551"/>
            </a:xfrm>
          </xdr:grpSpPr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00000000-0008-0000-0100-000006000000}"/>
                  </a:ext>
                </a:extLst>
              </xdr:cNvPr>
              <xdr:cNvGrpSpPr/>
            </xdr:nvGrpSpPr>
            <xdr:grpSpPr>
              <a:xfrm>
                <a:off x="2057398" y="12049125"/>
                <a:ext cx="1054098" cy="228600"/>
                <a:chOff x="1993898" y="12068175"/>
                <a:chExt cx="1054098" cy="228600"/>
              </a:xfrm>
            </xdr:grpSpPr>
            <xdr:sp macro="" textlink="">
              <xdr:nvSpPr>
                <xdr:cNvPr id="24581" name="Option Button 5" hidden="1">
                  <a:extLst>
                    <a:ext uri="{63B3BB69-23CF-44E3-9099-C40C66FF867C}">
                      <a14:compatExt spid="_x0000_s24581"/>
                    </a:ext>
                    <a:ext uri="{FF2B5EF4-FFF2-40B4-BE49-F238E27FC236}">
                      <a16:creationId xmlns:a16="http://schemas.microsoft.com/office/drawing/2014/main" id="{00000000-0008-0000-0100-000005600000}"/>
                    </a:ext>
                  </a:extLst>
                </xdr:cNvPr>
                <xdr:cNvSpPr/>
              </xdr:nvSpPr>
              <xdr:spPr bwMode="auto">
                <a:xfrm>
                  <a:off x="1993898" y="12068175"/>
                  <a:ext cx="539751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有</a:t>
                  </a:r>
                </a:p>
              </xdr:txBody>
            </xdr:sp>
            <xdr:sp macro="" textlink="">
              <xdr:nvSpPr>
                <xdr:cNvPr id="24582" name="Option Button 6" hidden="1">
                  <a:extLst>
                    <a:ext uri="{63B3BB69-23CF-44E3-9099-C40C66FF867C}">
                      <a14:compatExt spid="_x0000_s24582"/>
                    </a:ext>
                    <a:ext uri="{FF2B5EF4-FFF2-40B4-BE49-F238E27FC236}">
                      <a16:creationId xmlns:a16="http://schemas.microsoft.com/office/drawing/2014/main" id="{00000000-0008-0000-0100-000006600000}"/>
                    </a:ext>
                  </a:extLst>
                </xdr:cNvPr>
                <xdr:cNvSpPr/>
              </xdr:nvSpPr>
              <xdr:spPr bwMode="auto">
                <a:xfrm>
                  <a:off x="2508248" y="12068175"/>
                  <a:ext cx="539748" cy="228600"/>
                </a:xfrm>
                <a:prstGeom prst="rect">
                  <a:avLst/>
                </a:prstGeom>
                <a:noFill/>
                <a:ln>
                  <a:noFill/>
                </a:ln>
                <a:extLst>
                  <a:ext uri="{909E8E84-426E-40DD-AFC4-6F175D3DCCD1}">
                    <a14:hiddenFill>
                      <a:solidFill>
                        <a:srgbClr val="FFFFFF" mc:Ignorable="a14" a14:legacySpreadsheetColorIndex="65"/>
                      </a:solidFill>
                    </a14:hiddenFill>
                  </a:ext>
                  <a:ext uri="{91240B29-F687-4F45-9708-019B960494DF}">
                    <a14:hiddenLine w="9525">
                      <a:solidFill>
                        <a:srgbClr val="000000" mc:Ignorable="a14" a14:legacySpreadsheetColorIndex="64"/>
                      </a:solidFill>
                      <a:miter lim="800000"/>
                      <a:headEnd/>
                      <a:tailEnd/>
                    </a14:hiddenLine>
                  </a:ext>
                </a:extLst>
              </xdr:spPr>
              <xdr:txBody>
                <a:bodyPr vertOverflow="clip" wrap="square" lIns="36576" tIns="32004" rIns="0" bIns="32004" anchor="ctr" upright="1"/>
                <a:lstStyle/>
                <a:p>
                  <a:pPr algn="l" rtl="0">
                    <a:defRPr sz="1000"/>
                  </a:pPr>
                  <a:r>
                    <a:rPr lang="ja-JP" altLang="en-US" sz="900" b="0" i="0" u="none" strike="noStrike" baseline="0">
                      <a:solidFill>
                        <a:srgbClr val="000000"/>
                      </a:solidFill>
                      <a:latin typeface="Meiryo UI"/>
                      <a:ea typeface="Meiryo UI"/>
                    </a:rPr>
                    <a:t>無</a:t>
                  </a:r>
                </a:p>
              </xdr:txBody>
            </xdr:sp>
          </xdr:grpSp>
          <xdr:sp macro="" textlink="">
            <xdr:nvSpPr>
              <xdr:cNvPr id="24583" name="Group Box 7" hidden="1">
                <a:extLst>
                  <a:ext uri="{63B3BB69-23CF-44E3-9099-C40C66FF867C}">
                    <a14:compatExt spid="_x0000_s24583"/>
                  </a:ext>
                  <a:ext uri="{FF2B5EF4-FFF2-40B4-BE49-F238E27FC236}">
                    <a16:creationId xmlns:a16="http://schemas.microsoft.com/office/drawing/2014/main" id="{00000000-0008-0000-0100-000007600000}"/>
                  </a:ext>
                </a:extLst>
              </xdr:cNvPr>
              <xdr:cNvSpPr/>
            </xdr:nvSpPr>
            <xdr:spPr bwMode="auto">
              <a:xfrm>
                <a:off x="1797051" y="11944196"/>
                <a:ext cx="1530351" cy="463551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36576" tIns="32004" rIns="0" bIns="0" anchor="t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グループ 26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6350</xdr:colOff>
          <xdr:row>46</xdr:row>
          <xdr:rowOff>25400</xdr:rowOff>
        </xdr:from>
        <xdr:to>
          <xdr:col>19</xdr:col>
          <xdr:colOff>0</xdr:colOff>
          <xdr:row>46</xdr:row>
          <xdr:rowOff>266700</xdr:rowOff>
        </xdr:to>
        <xdr:sp macro="" textlink="">
          <xdr:nvSpPr>
            <xdr:cNvPr id="24584" name="Check Box 8" hidden="1">
              <a:extLst>
                <a:ext uri="{63B3BB69-23CF-44E3-9099-C40C66FF867C}">
                  <a14:compatExt spid="_x0000_s24584"/>
                </a:ext>
                <a:ext uri="{FF2B5EF4-FFF2-40B4-BE49-F238E27FC236}">
                  <a16:creationId xmlns:a16="http://schemas.microsoft.com/office/drawing/2014/main" id="{00000000-0008-0000-0100-00000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18</xdr:col>
          <xdr:colOff>107224</xdr:colOff>
          <xdr:row>33</xdr:row>
          <xdr:rowOff>25763</xdr:rowOff>
        </xdr:from>
        <xdr:to>
          <xdr:col>29</xdr:col>
          <xdr:colOff>136434</xdr:colOff>
          <xdr:row>33</xdr:row>
          <xdr:rowOff>253819</xdr:rowOff>
        </xdr:to>
        <xdr:grpSp>
          <xdr:nvGrpSpPr>
            <xdr:cNvPr id="7" name="グループ化 6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GrpSpPr/>
          </xdr:nvGrpSpPr>
          <xdr:grpSpPr>
            <a:xfrm>
              <a:off x="4780824" y="8566513"/>
              <a:ext cx="2543810" cy="228056"/>
              <a:chOff x="4736194" y="7744277"/>
              <a:chExt cx="2520039" cy="233136"/>
            </a:xfrm>
          </xdr:grpSpPr>
          <xdr:sp macro="" textlink="">
            <xdr:nvSpPr>
              <xdr:cNvPr id="24585" name="Option Button 9" hidden="1">
                <a:extLst>
                  <a:ext uri="{63B3BB69-23CF-44E3-9099-C40C66FF867C}">
                    <a14:compatExt spid="_x0000_s24585"/>
                  </a:ext>
                  <a:ext uri="{FF2B5EF4-FFF2-40B4-BE49-F238E27FC236}">
                    <a16:creationId xmlns:a16="http://schemas.microsoft.com/office/drawing/2014/main" id="{00000000-0008-0000-0100-000009600000}"/>
                  </a:ext>
                </a:extLst>
              </xdr:cNvPr>
              <xdr:cNvSpPr/>
            </xdr:nvSpPr>
            <xdr:spPr bwMode="auto">
              <a:xfrm>
                <a:off x="4736194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設置無し</a:t>
                </a:r>
              </a:p>
            </xdr:txBody>
          </xdr:sp>
          <xdr:sp macro="" textlink="">
            <xdr:nvSpPr>
              <xdr:cNvPr id="24586" name="Option Button 10" hidden="1">
                <a:extLst>
                  <a:ext uri="{63B3BB69-23CF-44E3-9099-C40C66FF867C}">
                    <a14:compatExt spid="_x0000_s24586"/>
                  </a:ext>
                  <a:ext uri="{FF2B5EF4-FFF2-40B4-BE49-F238E27FC236}">
                    <a16:creationId xmlns:a16="http://schemas.microsoft.com/office/drawing/2014/main" id="{00000000-0008-0000-0100-00000A600000}"/>
                  </a:ext>
                </a:extLst>
              </xdr:cNvPr>
              <xdr:cNvSpPr/>
            </xdr:nvSpPr>
            <xdr:spPr bwMode="auto">
              <a:xfrm>
                <a:off x="5461912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SII登録製品</a:t>
                </a:r>
              </a:p>
            </xdr:txBody>
          </xdr:sp>
          <xdr:sp macro="" textlink="">
            <xdr:nvSpPr>
              <xdr:cNvPr id="24587" name="Option Button 11" hidden="1">
                <a:extLst>
                  <a:ext uri="{63B3BB69-23CF-44E3-9099-C40C66FF867C}">
                    <a14:compatExt spid="_x0000_s24587"/>
                  </a:ext>
                  <a:ext uri="{FF2B5EF4-FFF2-40B4-BE49-F238E27FC236}">
                    <a16:creationId xmlns:a16="http://schemas.microsoft.com/office/drawing/2014/main" id="{00000000-0008-0000-0100-00000B600000}"/>
                  </a:ext>
                </a:extLst>
              </xdr:cNvPr>
              <xdr:cNvSpPr/>
            </xdr:nvSpPr>
            <xdr:spPr bwMode="auto">
              <a:xfrm>
                <a:off x="6423476" y="7744277"/>
                <a:ext cx="832757" cy="2331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36576" tIns="32004" rIns="0" bIns="32004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eiryo UI"/>
                    <a:ea typeface="Meiryo UI"/>
                  </a:rPr>
                  <a:t>その他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.xml"/><Relationship Id="rId13" Type="http://schemas.openxmlformats.org/officeDocument/2006/relationships/ctrlProp" Target="../ctrlProps/ctrlProp2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5.xml"/><Relationship Id="rId12" Type="http://schemas.openxmlformats.org/officeDocument/2006/relationships/ctrlProp" Target="../ctrlProps/ctrlProp20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4.xml"/><Relationship Id="rId11" Type="http://schemas.openxmlformats.org/officeDocument/2006/relationships/ctrlProp" Target="../ctrlProps/ctrlProp19.xml"/><Relationship Id="rId5" Type="http://schemas.openxmlformats.org/officeDocument/2006/relationships/ctrlProp" Target="../ctrlProps/ctrlProp13.xml"/><Relationship Id="rId10" Type="http://schemas.openxmlformats.org/officeDocument/2006/relationships/ctrlProp" Target="../ctrlProps/ctrlProp18.xml"/><Relationship Id="rId4" Type="http://schemas.openxmlformats.org/officeDocument/2006/relationships/ctrlProp" Target="../ctrlProps/ctrlProp12.xml"/><Relationship Id="rId9" Type="http://schemas.openxmlformats.org/officeDocument/2006/relationships/ctrlProp" Target="../ctrlProps/ctrlProp17.xml"/><Relationship Id="rId14" Type="http://schemas.openxmlformats.org/officeDocument/2006/relationships/ctrlProp" Target="../ctrlProps/ctrlProp2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D4140-4A70-40CD-9A85-59096C7126A1}">
  <sheetPr>
    <pageSetUpPr fitToPage="1"/>
  </sheetPr>
  <dimension ref="A1:AI55"/>
  <sheetViews>
    <sheetView showZeros="0" tabSelected="1" view="pageBreakPreview" zoomScale="70" zoomScaleNormal="100" zoomScaleSheetLayoutView="70" workbookViewId="0">
      <selection activeCell="U3" sqref="U3:W3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45</v>
      </c>
    </row>
    <row r="2" spans="1:30" ht="18" customHeight="1" x14ac:dyDescent="0.55000000000000004">
      <c r="A2" s="23" t="s">
        <v>46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30" ht="18" customHeight="1" x14ac:dyDescent="0.55000000000000004">
      <c r="U3" s="24"/>
      <c r="V3" s="24"/>
      <c r="W3" s="24"/>
      <c r="X3" s="9" t="s">
        <v>17</v>
      </c>
      <c r="Y3" s="9"/>
      <c r="Z3" s="9" t="s">
        <v>18</v>
      </c>
      <c r="AA3" s="9"/>
      <c r="AB3" s="9" t="s">
        <v>19</v>
      </c>
    </row>
    <row r="4" spans="1:30" ht="18" customHeight="1" x14ac:dyDescent="0.55000000000000004">
      <c r="B4" s="25" t="s">
        <v>47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</row>
    <row r="5" spans="1:30" ht="18" customHeight="1" x14ac:dyDescent="0.55000000000000004"/>
    <row r="6" spans="1:30" ht="14.5" customHeight="1" x14ac:dyDescent="0.55000000000000004">
      <c r="B6" s="5"/>
      <c r="C6" s="26"/>
      <c r="D6" s="26"/>
      <c r="E6" s="6" t="s">
        <v>17</v>
      </c>
      <c r="F6" s="20"/>
      <c r="G6" s="6" t="s">
        <v>18</v>
      </c>
      <c r="H6" s="20"/>
      <c r="I6" s="6" t="s">
        <v>19</v>
      </c>
      <c r="J6" s="27" t="s">
        <v>48</v>
      </c>
      <c r="K6" s="27"/>
      <c r="L6" s="27"/>
      <c r="M6" s="27"/>
      <c r="N6" s="27"/>
      <c r="O6" s="27"/>
      <c r="P6" s="27"/>
      <c r="Q6" s="28"/>
      <c r="R6" s="28"/>
      <c r="S6" s="28"/>
      <c r="T6" s="29" t="s">
        <v>49</v>
      </c>
      <c r="U6" s="29"/>
      <c r="V6" s="29"/>
      <c r="W6" s="29"/>
      <c r="X6" s="29"/>
      <c r="Y6" s="29"/>
      <c r="Z6" s="29"/>
      <c r="AA6" s="29"/>
      <c r="AB6" s="29"/>
      <c r="AC6" s="29"/>
      <c r="AD6" s="29"/>
    </row>
    <row r="7" spans="1:30" ht="15.5" customHeight="1" x14ac:dyDescent="0.55000000000000004">
      <c r="B7" s="22" t="s">
        <v>50</v>
      </c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30" ht="15.5" customHeight="1" x14ac:dyDescent="0.55000000000000004"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</row>
    <row r="9" spans="1:30" ht="18" customHeight="1" x14ac:dyDescent="0.55000000000000004">
      <c r="A9" s="25" t="s">
        <v>0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</row>
    <row r="10" spans="1:30" ht="18" customHeight="1" x14ac:dyDescent="0.55000000000000004">
      <c r="A10" s="25" t="s">
        <v>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</row>
    <row r="11" spans="1:30" ht="6" customHeight="1" x14ac:dyDescent="0.55000000000000004"/>
    <row r="12" spans="1:30" ht="23.15" customHeight="1" x14ac:dyDescent="0.55000000000000004">
      <c r="A12" s="30" t="s">
        <v>2</v>
      </c>
      <c r="B12" s="30"/>
      <c r="C12" s="30"/>
      <c r="D12" s="30"/>
      <c r="E12" s="30"/>
      <c r="F12" s="30"/>
      <c r="G12" s="31" t="s">
        <v>3</v>
      </c>
      <c r="H12" s="31"/>
      <c r="I12" s="31"/>
      <c r="J12" s="31"/>
      <c r="K12" s="31"/>
      <c r="L12" s="32"/>
      <c r="M12" s="33"/>
      <c r="N12" s="33"/>
      <c r="O12" s="33"/>
      <c r="P12" s="33"/>
      <c r="Q12" s="33"/>
      <c r="R12" s="33"/>
      <c r="S12" s="34" t="s">
        <v>4</v>
      </c>
      <c r="T12" s="35"/>
      <c r="U12" s="36" t="s">
        <v>5</v>
      </c>
      <c r="V12" s="36"/>
      <c r="W12" s="36"/>
      <c r="X12" s="36"/>
      <c r="Y12" s="36"/>
      <c r="Z12" s="32"/>
      <c r="AA12" s="33"/>
      <c r="AB12" s="33"/>
      <c r="AC12" s="34" t="s">
        <v>6</v>
      </c>
      <c r="AD12" s="35"/>
    </row>
    <row r="13" spans="1:30" ht="23.15" customHeight="1" x14ac:dyDescent="0.55000000000000004">
      <c r="A13" s="36" t="s">
        <v>7</v>
      </c>
      <c r="B13" s="36"/>
      <c r="C13" s="36"/>
      <c r="D13" s="36"/>
      <c r="E13" s="36"/>
      <c r="F13" s="36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23.15" customHeight="1" x14ac:dyDescent="0.55000000000000004">
      <c r="A14" s="36" t="s">
        <v>8</v>
      </c>
      <c r="B14" s="36"/>
      <c r="C14" s="36"/>
      <c r="D14" s="36"/>
      <c r="E14" s="36"/>
      <c r="F14" s="36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23.15" customHeight="1" x14ac:dyDescent="0.55000000000000004">
      <c r="A15" s="36" t="s">
        <v>9</v>
      </c>
      <c r="B15" s="36"/>
      <c r="C15" s="36"/>
      <c r="D15" s="36"/>
      <c r="E15" s="36"/>
      <c r="F15" s="36"/>
      <c r="G15" s="38" t="s">
        <v>51</v>
      </c>
      <c r="H15" s="39"/>
      <c r="I15" s="39"/>
      <c r="J15" s="40"/>
      <c r="K15" s="41"/>
      <c r="L15" s="42"/>
      <c r="M15" s="42"/>
      <c r="N15" s="42"/>
      <c r="O15" s="42"/>
      <c r="P15" s="42"/>
      <c r="Q15" s="42"/>
      <c r="R15" s="43"/>
      <c r="S15" s="38" t="s">
        <v>52</v>
      </c>
      <c r="T15" s="39"/>
      <c r="U15" s="39"/>
      <c r="V15" s="40"/>
      <c r="W15" s="44"/>
      <c r="X15" s="45"/>
      <c r="Y15" s="45"/>
      <c r="Z15" s="45"/>
      <c r="AA15" s="45"/>
      <c r="AB15" s="45"/>
      <c r="AC15" s="45"/>
      <c r="AD15" s="46"/>
    </row>
    <row r="16" spans="1:30" ht="15.65" customHeight="1" x14ac:dyDescent="0.55000000000000004">
      <c r="A16" s="4"/>
      <c r="B16" s="4"/>
      <c r="C16" s="4"/>
      <c r="D16" s="4"/>
      <c r="E16" s="4"/>
      <c r="F16" s="4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</row>
    <row r="17" spans="1:32" ht="25" customHeight="1" x14ac:dyDescent="0.55000000000000004">
      <c r="A17" s="47" t="s">
        <v>10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9"/>
    </row>
    <row r="18" spans="1:32" ht="23.15" customHeight="1" x14ac:dyDescent="0.55000000000000004">
      <c r="A18" s="50" t="s">
        <v>11</v>
      </c>
      <c r="B18" s="50"/>
      <c r="C18" s="50"/>
      <c r="D18" s="50"/>
      <c r="E18" s="50"/>
      <c r="F18" s="50"/>
      <c r="G18" s="51" t="s">
        <v>12</v>
      </c>
      <c r="H18" s="52"/>
      <c r="I18" s="52"/>
      <c r="J18" s="52"/>
      <c r="K18" s="53"/>
      <c r="L18" s="54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6"/>
    </row>
    <row r="19" spans="1:32" ht="23.15" customHeight="1" x14ac:dyDescent="0.55000000000000004">
      <c r="A19" s="50"/>
      <c r="B19" s="50"/>
      <c r="C19" s="50"/>
      <c r="D19" s="50"/>
      <c r="E19" s="50"/>
      <c r="F19" s="50"/>
      <c r="G19" s="31" t="s">
        <v>13</v>
      </c>
      <c r="H19" s="31"/>
      <c r="I19" s="31"/>
      <c r="J19" s="31"/>
      <c r="K19" s="31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</row>
    <row r="20" spans="1:32" ht="23.15" customHeight="1" x14ac:dyDescent="0.55000000000000004">
      <c r="A20" s="30" t="s">
        <v>2</v>
      </c>
      <c r="B20" s="30"/>
      <c r="C20" s="30"/>
      <c r="D20" s="30"/>
      <c r="E20" s="30"/>
      <c r="F20" s="30"/>
      <c r="G20" s="31" t="s">
        <v>3</v>
      </c>
      <c r="H20" s="31"/>
      <c r="I20" s="31"/>
      <c r="J20" s="31"/>
      <c r="K20" s="31"/>
      <c r="L20" s="54"/>
      <c r="M20" s="55"/>
      <c r="N20" s="55"/>
      <c r="O20" s="55"/>
      <c r="P20" s="55"/>
      <c r="Q20" s="55"/>
      <c r="R20" s="55"/>
      <c r="S20" s="34" t="s">
        <v>4</v>
      </c>
      <c r="T20" s="35"/>
      <c r="U20" s="36" t="s">
        <v>5</v>
      </c>
      <c r="V20" s="36"/>
      <c r="W20" s="36"/>
      <c r="X20" s="36"/>
      <c r="Y20" s="36"/>
      <c r="Z20" s="54"/>
      <c r="AA20" s="55"/>
      <c r="AB20" s="55"/>
      <c r="AC20" s="34" t="s">
        <v>6</v>
      </c>
      <c r="AD20" s="35"/>
    </row>
    <row r="21" spans="1:32" ht="23.15" customHeight="1" x14ac:dyDescent="0.55000000000000004">
      <c r="A21" s="36" t="s">
        <v>7</v>
      </c>
      <c r="B21" s="36"/>
      <c r="C21" s="36"/>
      <c r="D21" s="36"/>
      <c r="E21" s="36"/>
      <c r="F21" s="36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</row>
    <row r="22" spans="1:32" ht="23.15" customHeight="1" x14ac:dyDescent="0.55000000000000004">
      <c r="A22" s="36" t="s">
        <v>8</v>
      </c>
      <c r="B22" s="36"/>
      <c r="C22" s="36"/>
      <c r="D22" s="36"/>
      <c r="E22" s="36"/>
      <c r="F22" s="36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</row>
    <row r="23" spans="1:32" ht="23.15" customHeight="1" x14ac:dyDescent="0.55000000000000004">
      <c r="A23" s="36" t="s">
        <v>9</v>
      </c>
      <c r="B23" s="36"/>
      <c r="C23" s="36"/>
      <c r="D23" s="36"/>
      <c r="E23" s="36"/>
      <c r="F23" s="36"/>
      <c r="G23" s="38" t="s">
        <v>51</v>
      </c>
      <c r="H23" s="39"/>
      <c r="I23" s="39"/>
      <c r="J23" s="40"/>
      <c r="K23" s="41"/>
      <c r="L23" s="42"/>
      <c r="M23" s="42"/>
      <c r="N23" s="42"/>
      <c r="O23" s="42"/>
      <c r="P23" s="42"/>
      <c r="Q23" s="42"/>
      <c r="R23" s="43"/>
      <c r="S23" s="38" t="s">
        <v>52</v>
      </c>
      <c r="T23" s="39"/>
      <c r="U23" s="39"/>
      <c r="V23" s="40"/>
      <c r="W23" s="44"/>
      <c r="X23" s="45"/>
      <c r="Y23" s="45"/>
      <c r="Z23" s="45"/>
      <c r="AA23" s="45"/>
      <c r="AB23" s="45"/>
      <c r="AC23" s="45"/>
      <c r="AD23" s="46"/>
    </row>
    <row r="24" spans="1:32" ht="15.5" customHeight="1" x14ac:dyDescent="0.55000000000000004"/>
    <row r="25" spans="1:32" ht="25" customHeight="1" x14ac:dyDescent="0.55000000000000004">
      <c r="A25" s="57" t="s">
        <v>14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</row>
    <row r="26" spans="1:32" ht="23.15" customHeight="1" x14ac:dyDescent="0.55000000000000004">
      <c r="A26" s="58" t="s">
        <v>15</v>
      </c>
      <c r="B26" s="59"/>
      <c r="C26" s="59"/>
      <c r="D26" s="59"/>
      <c r="E26" s="59"/>
      <c r="F26" s="60"/>
      <c r="G26" s="61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3"/>
    </row>
    <row r="27" spans="1:32" ht="23.15" customHeight="1" x14ac:dyDescent="0.55000000000000004">
      <c r="A27" s="58" t="s">
        <v>16</v>
      </c>
      <c r="B27" s="59"/>
      <c r="C27" s="59"/>
      <c r="D27" s="59"/>
      <c r="E27" s="59"/>
      <c r="F27" s="60"/>
      <c r="G27" s="64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6"/>
      <c r="AF27" s="9">
        <v>3</v>
      </c>
    </row>
    <row r="28" spans="1:32" ht="23.15" customHeight="1" x14ac:dyDescent="0.55000000000000004">
      <c r="A28" s="31" t="s">
        <v>61</v>
      </c>
      <c r="B28" s="31"/>
      <c r="C28" s="31"/>
      <c r="D28" s="31"/>
      <c r="E28" s="31"/>
      <c r="F28" s="31"/>
      <c r="G28" s="51" t="s">
        <v>59</v>
      </c>
      <c r="H28" s="52"/>
      <c r="I28" s="52"/>
      <c r="J28" s="52"/>
      <c r="K28" s="67"/>
      <c r="L28" s="68"/>
      <c r="M28" s="68"/>
      <c r="N28" s="7" t="s">
        <v>17</v>
      </c>
      <c r="O28" s="17"/>
      <c r="P28" s="7" t="s">
        <v>18</v>
      </c>
      <c r="Q28" s="17"/>
      <c r="R28" s="8" t="s">
        <v>19</v>
      </c>
      <c r="S28" s="51" t="s">
        <v>60</v>
      </c>
      <c r="T28" s="52"/>
      <c r="U28" s="52"/>
      <c r="V28" s="53"/>
      <c r="W28" s="69"/>
      <c r="X28" s="69"/>
      <c r="Y28" s="69"/>
      <c r="Z28" s="7" t="s">
        <v>17</v>
      </c>
      <c r="AA28" s="17"/>
      <c r="AB28" s="7" t="s">
        <v>18</v>
      </c>
      <c r="AC28" s="17"/>
      <c r="AD28" s="8" t="s">
        <v>19</v>
      </c>
    </row>
    <row r="29" spans="1:32" ht="23.15" customHeight="1" x14ac:dyDescent="0.55000000000000004">
      <c r="A29" s="70" t="s">
        <v>20</v>
      </c>
      <c r="B29" s="71"/>
      <c r="C29" s="76" t="s">
        <v>21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8"/>
      <c r="O29" s="79" t="s">
        <v>22</v>
      </c>
      <c r="P29" s="80"/>
      <c r="Q29" s="80"/>
      <c r="R29" s="81"/>
      <c r="S29" s="82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16" t="s">
        <v>23</v>
      </c>
    </row>
    <row r="30" spans="1:32" ht="23.15" customHeight="1" x14ac:dyDescent="0.55000000000000004">
      <c r="A30" s="72"/>
      <c r="B30" s="73"/>
      <c r="C30" s="74" t="s">
        <v>24</v>
      </c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75"/>
      <c r="O30" s="79" t="s">
        <v>22</v>
      </c>
      <c r="P30" s="80"/>
      <c r="Q30" s="80"/>
      <c r="R30" s="81"/>
      <c r="S30" s="82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16" t="s">
        <v>23</v>
      </c>
    </row>
    <row r="31" spans="1:32" ht="23.15" customHeight="1" x14ac:dyDescent="0.55000000000000004">
      <c r="A31" s="72"/>
      <c r="B31" s="73"/>
      <c r="C31" s="76" t="s">
        <v>25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8"/>
      <c r="S31" s="36" t="s">
        <v>26</v>
      </c>
      <c r="T31" s="76"/>
      <c r="U31" s="85">
        <f>MIN(S29:AC30)</f>
        <v>0</v>
      </c>
      <c r="V31" s="86"/>
      <c r="W31" s="86"/>
      <c r="X31" s="86"/>
      <c r="Y31" s="86"/>
      <c r="Z31" s="86"/>
      <c r="AA31" s="86"/>
      <c r="AB31" s="86"/>
      <c r="AC31" s="87"/>
      <c r="AD31" s="19" t="s">
        <v>23</v>
      </c>
    </row>
    <row r="32" spans="1:32" ht="23.15" customHeight="1" x14ac:dyDescent="0.55000000000000004">
      <c r="A32" s="72"/>
      <c r="B32" s="73"/>
      <c r="C32" s="70" t="s">
        <v>27</v>
      </c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71"/>
      <c r="S32" s="36" t="s">
        <v>28</v>
      </c>
      <c r="T32" s="76"/>
      <c r="U32" s="89">
        <f>IF(5000001&lt;ROUNDDOWN(U31*50000,-3),5000000,ROUNDDOWN(U31*50000,-3))</f>
        <v>0</v>
      </c>
      <c r="V32" s="90"/>
      <c r="W32" s="90"/>
      <c r="X32" s="90"/>
      <c r="Y32" s="90"/>
      <c r="Z32" s="90"/>
      <c r="AA32" s="90"/>
      <c r="AB32" s="90"/>
      <c r="AC32" s="91"/>
      <c r="AD32" s="18" t="s">
        <v>4</v>
      </c>
    </row>
    <row r="33" spans="1:35" ht="23.15" customHeight="1" x14ac:dyDescent="0.55000000000000004">
      <c r="A33" s="74"/>
      <c r="B33" s="75"/>
      <c r="C33" s="7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75"/>
      <c r="S33" s="36"/>
      <c r="T33" s="76"/>
      <c r="U33" s="92" t="s">
        <v>29</v>
      </c>
      <c r="V33" s="93"/>
      <c r="W33" s="93"/>
      <c r="X33" s="93"/>
      <c r="Y33" s="93"/>
      <c r="Z33" s="93"/>
      <c r="AA33" s="93"/>
      <c r="AB33" s="93"/>
      <c r="AC33" s="93"/>
      <c r="AD33" s="93"/>
    </row>
    <row r="34" spans="1:35" ht="23.15" customHeight="1" x14ac:dyDescent="0.55000000000000004">
      <c r="A34" s="70" t="s">
        <v>30</v>
      </c>
      <c r="B34" s="88"/>
      <c r="C34" s="36" t="s">
        <v>53</v>
      </c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112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4"/>
      <c r="AF34" s="9">
        <v>1</v>
      </c>
    </row>
    <row r="35" spans="1:35" ht="23.15" customHeight="1" x14ac:dyDescent="0.55000000000000004">
      <c r="A35" s="72"/>
      <c r="B35" s="111"/>
      <c r="C35" s="70" t="str">
        <f>CHOOSE(AF34,"SII登録製品","SII登録製品","その他")</f>
        <v>SII登録製品</v>
      </c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71"/>
      <c r="S35" s="115" t="str">
        <f>CHOOSE(AF34,"メーカー名","メーカー名","")</f>
        <v>メーカー名</v>
      </c>
      <c r="T35" s="116"/>
      <c r="U35" s="116"/>
      <c r="V35" s="117"/>
      <c r="W35" s="115" t="str">
        <f>CHOOSE(AF34,"登録型番","登録型番","")</f>
        <v>登録型番</v>
      </c>
      <c r="X35" s="116"/>
      <c r="Y35" s="116"/>
      <c r="Z35" s="117"/>
      <c r="AA35" s="116" t="str">
        <f>CHOOSE(AF34,"登録容量","登録容量","蓄電容量")</f>
        <v>登録容量</v>
      </c>
      <c r="AB35" s="116"/>
      <c r="AC35" s="116"/>
      <c r="AD35" s="117"/>
    </row>
    <row r="36" spans="1:35" ht="23.15" customHeight="1" x14ac:dyDescent="0.55000000000000004">
      <c r="A36" s="72"/>
      <c r="B36" s="111"/>
      <c r="C36" s="7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75"/>
      <c r="S36" s="124"/>
      <c r="T36" s="125"/>
      <c r="U36" s="125"/>
      <c r="V36" s="10"/>
      <c r="W36" s="126"/>
      <c r="X36" s="127"/>
      <c r="Y36" s="127"/>
      <c r="Z36" s="11"/>
      <c r="AA36" s="127"/>
      <c r="AB36" s="127"/>
      <c r="AC36" s="127"/>
      <c r="AD36" s="12" t="s">
        <v>31</v>
      </c>
    </row>
    <row r="37" spans="1:35" ht="23.15" customHeight="1" x14ac:dyDescent="0.55000000000000004">
      <c r="A37" s="72"/>
      <c r="B37" s="111"/>
      <c r="C37" s="76" t="str">
        <f>CHOOSE(AF34,"設置セット数","設置セット数","設　置　台　数")</f>
        <v>設置セット数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99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" t="str">
        <f>CHOOSE(AF34,"","セット","台")</f>
        <v/>
      </c>
    </row>
    <row r="38" spans="1:35" ht="23.15" customHeight="1" x14ac:dyDescent="0.55000000000000004">
      <c r="A38" s="72"/>
      <c r="B38" s="111"/>
      <c r="C38" s="36" t="s">
        <v>54</v>
      </c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 t="s">
        <v>32</v>
      </c>
      <c r="T38" s="76"/>
      <c r="U38" s="85">
        <f>ROUNDDOWN(AA36*S37,1)</f>
        <v>0</v>
      </c>
      <c r="V38" s="86"/>
      <c r="W38" s="86"/>
      <c r="X38" s="86"/>
      <c r="Y38" s="86"/>
      <c r="Z38" s="86"/>
      <c r="AA38" s="86"/>
      <c r="AB38" s="86"/>
      <c r="AC38" s="87"/>
      <c r="AD38" s="19" t="s">
        <v>31</v>
      </c>
    </row>
    <row r="39" spans="1:35" ht="23.15" customHeight="1" x14ac:dyDescent="0.55000000000000004">
      <c r="A39" s="72"/>
      <c r="B39" s="111"/>
      <c r="C39" s="30" t="s">
        <v>33</v>
      </c>
      <c r="D39" s="30"/>
      <c r="E39" s="30"/>
      <c r="F39" s="30"/>
      <c r="G39" s="30"/>
      <c r="H39" s="30"/>
      <c r="I39" s="30"/>
      <c r="J39" s="30"/>
      <c r="K39" s="30"/>
      <c r="L39" s="30"/>
      <c r="M39" s="51" t="s">
        <v>34</v>
      </c>
      <c r="N39" s="52"/>
      <c r="O39" s="52"/>
      <c r="P39" s="52"/>
      <c r="Q39" s="52"/>
      <c r="R39" s="53"/>
      <c r="S39" s="95" t="s">
        <v>35</v>
      </c>
      <c r="T39" s="96"/>
      <c r="U39" s="97"/>
      <c r="V39" s="98"/>
      <c r="W39" s="98"/>
      <c r="X39" s="98"/>
      <c r="Y39" s="98"/>
      <c r="Z39" s="98"/>
      <c r="AA39" s="98"/>
      <c r="AB39" s="98"/>
      <c r="AC39" s="99"/>
      <c r="AD39" s="16" t="s">
        <v>4</v>
      </c>
    </row>
    <row r="40" spans="1:35" ht="23.15" customHeight="1" x14ac:dyDescent="0.55000000000000004">
      <c r="A40" s="72"/>
      <c r="B40" s="111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51" t="s">
        <v>36</v>
      </c>
      <c r="N40" s="52"/>
      <c r="O40" s="52"/>
      <c r="P40" s="52"/>
      <c r="Q40" s="52"/>
      <c r="R40" s="53"/>
      <c r="S40" s="95" t="s">
        <v>37</v>
      </c>
      <c r="T40" s="96"/>
      <c r="U40" s="100"/>
      <c r="V40" s="101"/>
      <c r="W40" s="101"/>
      <c r="X40" s="101"/>
      <c r="Y40" s="101"/>
      <c r="Z40" s="101"/>
      <c r="AA40" s="101"/>
      <c r="AB40" s="101"/>
      <c r="AC40" s="102"/>
      <c r="AD40" s="16" t="s">
        <v>4</v>
      </c>
    </row>
    <row r="41" spans="1:35" ht="23.15" customHeight="1" x14ac:dyDescent="0.55000000000000004">
      <c r="A41" s="72"/>
      <c r="B41" s="111"/>
      <c r="C41" s="36" t="s">
        <v>38</v>
      </c>
      <c r="D41" s="36"/>
      <c r="E41" s="36"/>
      <c r="F41" s="36"/>
      <c r="G41" s="36"/>
      <c r="H41" s="36"/>
      <c r="I41" s="36"/>
      <c r="J41" s="36"/>
      <c r="K41" s="36"/>
      <c r="L41" s="36"/>
      <c r="M41" s="36" t="s">
        <v>39</v>
      </c>
      <c r="N41" s="36"/>
      <c r="O41" s="36"/>
      <c r="P41" s="36"/>
      <c r="Q41" s="36"/>
      <c r="R41" s="36"/>
      <c r="S41" s="36" t="s">
        <v>40</v>
      </c>
      <c r="T41" s="76"/>
      <c r="U41" s="108" t="e">
        <f>ROUNDDOWN((U39+U40)/U38,0)</f>
        <v>#DIV/0!</v>
      </c>
      <c r="V41" s="108"/>
      <c r="W41" s="108"/>
      <c r="X41" s="108"/>
      <c r="Y41" s="108"/>
      <c r="Z41" s="108"/>
      <c r="AA41" s="108"/>
      <c r="AB41" s="108"/>
      <c r="AC41" s="108"/>
      <c r="AD41" s="71" t="s">
        <v>4</v>
      </c>
      <c r="AI41" s="13"/>
    </row>
    <row r="42" spans="1:35" ht="23.15" customHeight="1" x14ac:dyDescent="0.55000000000000004">
      <c r="A42" s="72"/>
      <c r="B42" s="111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76"/>
      <c r="U42" s="109"/>
      <c r="V42" s="109"/>
      <c r="W42" s="109"/>
      <c r="X42" s="109"/>
      <c r="Y42" s="109"/>
      <c r="Z42" s="109"/>
      <c r="AA42" s="109"/>
      <c r="AB42" s="109"/>
      <c r="AC42" s="109"/>
      <c r="AD42" s="75"/>
      <c r="AI42" s="13"/>
    </row>
    <row r="43" spans="1:35" ht="23.15" customHeight="1" x14ac:dyDescent="0.55000000000000004">
      <c r="A43" s="72"/>
      <c r="B43" s="111"/>
      <c r="C43" s="103" t="s">
        <v>62</v>
      </c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36" t="s">
        <v>41</v>
      </c>
      <c r="T43" s="76"/>
      <c r="U43" s="104" t="e" cm="1">
        <f t="array" ref="U43">_xlfn.IFS(C35="SII登録製品",(IF(155001&gt;U41,(IF(U38&lt;100,ROUNDDOWN((U39+U40)*1/3,-3),ROUNDDOWN(U41*1/3*100,-3))),IF(U38&lt;100,ROUNDDOWN(155000*U38*1/3,-3),ROUNDDOWN(155000*1/3*100,-3)))),C35="その他",(IF(190001&gt;U41,(IF(U38&lt;100,ROUNDDOWN((U39+U40)*1/3,-3),ROUNDDOWN(U41*1/3*100,-3))),IF(U38&lt;100,ROUNDDOWN(190000*U38*1/3,-3),ROUNDDOWN(190000*1/3*100,-3)))))</f>
        <v>#DIV/0!</v>
      </c>
      <c r="V43" s="105"/>
      <c r="W43" s="105"/>
      <c r="X43" s="105"/>
      <c r="Y43" s="105"/>
      <c r="Z43" s="105"/>
      <c r="AA43" s="105"/>
      <c r="AB43" s="105"/>
      <c r="AC43" s="106"/>
      <c r="AD43" s="78" t="s">
        <v>4</v>
      </c>
      <c r="AI43" s="13"/>
    </row>
    <row r="44" spans="1:35" ht="23.15" customHeight="1" x14ac:dyDescent="0.55000000000000004">
      <c r="A44" s="74"/>
      <c r="B44" s="84"/>
      <c r="C44" s="107" t="s">
        <v>42</v>
      </c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36"/>
      <c r="T44" s="76"/>
      <c r="U44" s="104"/>
      <c r="V44" s="105"/>
      <c r="W44" s="105"/>
      <c r="X44" s="105"/>
      <c r="Y44" s="105"/>
      <c r="Z44" s="105"/>
      <c r="AA44" s="105"/>
      <c r="AB44" s="105"/>
      <c r="AC44" s="106"/>
      <c r="AD44" s="78"/>
    </row>
    <row r="45" spans="1:35" ht="23.15" customHeight="1" x14ac:dyDescent="0.55000000000000004">
      <c r="A45" s="36" t="s">
        <v>43</v>
      </c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121">
        <f>IF(S37="",U32,U32+U43)</f>
        <v>0</v>
      </c>
      <c r="T45" s="122"/>
      <c r="U45" s="122"/>
      <c r="V45" s="122"/>
      <c r="W45" s="122"/>
      <c r="X45" s="122"/>
      <c r="Y45" s="122"/>
      <c r="Z45" s="122"/>
      <c r="AA45" s="122"/>
      <c r="AB45" s="122"/>
      <c r="AC45" s="123"/>
      <c r="AD45" s="19" t="s">
        <v>4</v>
      </c>
    </row>
    <row r="46" spans="1:35" ht="23.15" customHeight="1" x14ac:dyDescent="0.55000000000000004">
      <c r="A46" s="36" t="s">
        <v>44</v>
      </c>
      <c r="B46" s="36"/>
      <c r="C46" s="36"/>
      <c r="D46" s="36"/>
      <c r="E46" s="36"/>
      <c r="F46" s="36"/>
      <c r="G46" s="129"/>
      <c r="H46" s="129"/>
      <c r="I46" s="129"/>
      <c r="J46" s="129"/>
      <c r="K46" s="129"/>
      <c r="L46" s="129"/>
      <c r="M46" s="36" t="str">
        <f>CHOOSE(AF46,"売電先","")</f>
        <v/>
      </c>
      <c r="N46" s="36"/>
      <c r="O46" s="36"/>
      <c r="P46" s="36"/>
      <c r="Q46" s="36"/>
      <c r="R46" s="36"/>
      <c r="S46" s="101"/>
      <c r="T46" s="101"/>
      <c r="U46" s="101"/>
      <c r="V46" s="101"/>
      <c r="W46" s="101"/>
      <c r="X46" s="101"/>
      <c r="Y46" s="101"/>
      <c r="Z46" s="101"/>
      <c r="AA46" s="101"/>
      <c r="AB46" s="101"/>
      <c r="AC46" s="101"/>
      <c r="AD46" s="101"/>
      <c r="AF46" s="9">
        <v>2</v>
      </c>
    </row>
    <row r="47" spans="1:35" ht="23.15" customHeight="1" x14ac:dyDescent="0.55000000000000004">
      <c r="A47" s="36"/>
      <c r="B47" s="36"/>
      <c r="C47" s="36"/>
      <c r="D47" s="36"/>
      <c r="E47" s="36"/>
      <c r="F47" s="36"/>
      <c r="G47" s="129"/>
      <c r="H47" s="129"/>
      <c r="I47" s="129"/>
      <c r="J47" s="129"/>
      <c r="K47" s="129"/>
      <c r="L47" s="129"/>
      <c r="M47" s="36" t="str">
        <f>CHOOSE(AF46,"確認事項","")</f>
        <v/>
      </c>
      <c r="N47" s="36"/>
      <c r="O47" s="36"/>
      <c r="P47" s="36"/>
      <c r="Q47" s="36"/>
      <c r="R47" s="36"/>
      <c r="S47" s="14"/>
      <c r="T47" s="69" t="str">
        <f>CHOOSE(AF46,"FIT制度による売電は行いません。","")</f>
        <v/>
      </c>
      <c r="U47" s="69"/>
      <c r="V47" s="69"/>
      <c r="W47" s="69"/>
      <c r="X47" s="69"/>
      <c r="Y47" s="69"/>
      <c r="Z47" s="69"/>
      <c r="AA47" s="69"/>
      <c r="AB47" s="69"/>
      <c r="AC47" s="69"/>
      <c r="AD47" s="94"/>
    </row>
    <row r="48" spans="1:35" ht="23.15" customHeight="1" x14ac:dyDescent="0.55000000000000004">
      <c r="A48" s="110" t="str">
        <f>CHOOSE(AF27,"※リースモデル又はオンサイトＰＰＡモデルの場合のみ記入","※リースモデル又はオンサイトＰＰＡモデルの場合のみ記入","")</f>
        <v/>
      </c>
      <c r="B48" s="110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0"/>
      <c r="AC48" s="110"/>
      <c r="AD48" s="110"/>
    </row>
    <row r="49" spans="1:30" ht="23.15" customHeight="1" x14ac:dyDescent="0.55000000000000004">
      <c r="A49" s="118" t="str">
        <f>CHOOSE(AF27,"契約期間 ","契約期間","")</f>
        <v/>
      </c>
      <c r="B49" s="119"/>
      <c r="C49" s="119"/>
      <c r="D49" s="119"/>
      <c r="E49" s="119"/>
      <c r="F49" s="120"/>
      <c r="G49" s="51" t="str">
        <f>CHOOSE(AF27,"開始予定日","開始予定日","")</f>
        <v/>
      </c>
      <c r="H49" s="52"/>
      <c r="I49" s="52"/>
      <c r="J49" s="52"/>
      <c r="K49" s="67"/>
      <c r="L49" s="68"/>
      <c r="M49" s="68"/>
      <c r="N49" s="15" t="str">
        <f>CHOOSE(AF27,"年","年","")</f>
        <v/>
      </c>
      <c r="O49" s="17"/>
      <c r="P49" s="7" t="str">
        <f>CHOOSE(AF27,"月","月","")</f>
        <v/>
      </c>
      <c r="Q49" s="17"/>
      <c r="R49" s="8" t="str">
        <f>CHOOSE(AF27,"日","日","")</f>
        <v/>
      </c>
      <c r="S49" s="51" t="str">
        <f>CHOOSE(AF27,"終了予定日","終了予定日","")</f>
        <v/>
      </c>
      <c r="T49" s="52"/>
      <c r="U49" s="52"/>
      <c r="V49" s="53"/>
      <c r="W49" s="67"/>
      <c r="X49" s="68"/>
      <c r="Y49" s="68"/>
      <c r="Z49" s="7" t="str">
        <f>CHOOSE(AF27,"年","年","")</f>
        <v/>
      </c>
      <c r="AA49" s="17"/>
      <c r="AB49" s="7" t="str">
        <f>CHOOSE(AF27,"月","月","")</f>
        <v/>
      </c>
      <c r="AC49" s="17"/>
      <c r="AD49" s="8" t="str">
        <f>CHOOSE(AF27,"日","日","")</f>
        <v/>
      </c>
    </row>
    <row r="50" spans="1:30" ht="15" customHeight="1" x14ac:dyDescent="0.55000000000000004">
      <c r="A50" s="2"/>
    </row>
    <row r="51" spans="1:30" ht="15" customHeight="1" x14ac:dyDescent="0.55000000000000004">
      <c r="A51" s="2"/>
    </row>
    <row r="52" spans="1:30" ht="15" customHeight="1" x14ac:dyDescent="0.55000000000000004">
      <c r="A52" s="2"/>
    </row>
    <row r="53" spans="1:30" ht="15" customHeight="1" x14ac:dyDescent="0.55000000000000004">
      <c r="A53" s="2"/>
    </row>
    <row r="54" spans="1:30" ht="15" customHeight="1" x14ac:dyDescent="0.55000000000000004">
      <c r="A54" s="2"/>
    </row>
    <row r="55" spans="1:30" ht="18" customHeight="1" x14ac:dyDescent="0.55000000000000004"/>
  </sheetData>
  <sheetProtection algorithmName="SHA-512" hashValue="sQ0AXFvQ+ByC76jCt9xsOTW9PTplxXMyYrH5zDKfTLFL03zaOvWzDeSCdxx7UZk7hBVeWUVegskYsYqHD8kalg==" saltValue="P1zGzbDCOsqf1tvxB76hZw==" spinCount="100000" sheet="1" objects="1" scenarios="1"/>
  <mergeCells count="118">
    <mergeCell ref="A48:AD48"/>
    <mergeCell ref="A34:B44"/>
    <mergeCell ref="C34:R34"/>
    <mergeCell ref="S34:AD34"/>
    <mergeCell ref="C35:R36"/>
    <mergeCell ref="S35:V35"/>
    <mergeCell ref="W35:Z35"/>
    <mergeCell ref="A49:F49"/>
    <mergeCell ref="G49:J49"/>
    <mergeCell ref="K49:M49"/>
    <mergeCell ref="S49:V49"/>
    <mergeCell ref="W49:Y49"/>
    <mergeCell ref="A45:R45"/>
    <mergeCell ref="S45:AC45"/>
    <mergeCell ref="M46:R46"/>
    <mergeCell ref="S46:AD46"/>
    <mergeCell ref="A46:F47"/>
    <mergeCell ref="AA35:AD35"/>
    <mergeCell ref="S36:U36"/>
    <mergeCell ref="W36:Y36"/>
    <mergeCell ref="AA36:AC36"/>
    <mergeCell ref="C37:R37"/>
    <mergeCell ref="S37:AC37"/>
    <mergeCell ref="G46:L47"/>
    <mergeCell ref="M47:R47"/>
    <mergeCell ref="T47:AD47"/>
    <mergeCell ref="C38:R38"/>
    <mergeCell ref="S38:T38"/>
    <mergeCell ref="U38:AC38"/>
    <mergeCell ref="C39:L40"/>
    <mergeCell ref="M39:R39"/>
    <mergeCell ref="S39:T39"/>
    <mergeCell ref="U39:AC39"/>
    <mergeCell ref="M40:R40"/>
    <mergeCell ref="S40:T40"/>
    <mergeCell ref="U40:AC40"/>
    <mergeCell ref="AD41:AD42"/>
    <mergeCell ref="C43:R43"/>
    <mergeCell ref="S43:T44"/>
    <mergeCell ref="U43:AC44"/>
    <mergeCell ref="AD43:AD44"/>
    <mergeCell ref="C44:R44"/>
    <mergeCell ref="C41:L42"/>
    <mergeCell ref="M41:R42"/>
    <mergeCell ref="S41:T42"/>
    <mergeCell ref="U41:AC42"/>
    <mergeCell ref="A28:F28"/>
    <mergeCell ref="G28:J28"/>
    <mergeCell ref="K28:M28"/>
    <mergeCell ref="S28:V28"/>
    <mergeCell ref="W28:Y28"/>
    <mergeCell ref="A29:B33"/>
    <mergeCell ref="C29:N29"/>
    <mergeCell ref="O29:R29"/>
    <mergeCell ref="S29:AC29"/>
    <mergeCell ref="C30:N30"/>
    <mergeCell ref="O30:R30"/>
    <mergeCell ref="S30:AC30"/>
    <mergeCell ref="C31:R31"/>
    <mergeCell ref="S31:T31"/>
    <mergeCell ref="U31:AC31"/>
    <mergeCell ref="C32:R33"/>
    <mergeCell ref="S32:T33"/>
    <mergeCell ref="U32:AC32"/>
    <mergeCell ref="U33:AD33"/>
    <mergeCell ref="A25:AD25"/>
    <mergeCell ref="A26:F26"/>
    <mergeCell ref="G26:AD26"/>
    <mergeCell ref="A27:F27"/>
    <mergeCell ref="G27:AD27"/>
    <mergeCell ref="AC20:AD20"/>
    <mergeCell ref="A21:F21"/>
    <mergeCell ref="G21:AD21"/>
    <mergeCell ref="A22:F22"/>
    <mergeCell ref="G22:AD22"/>
    <mergeCell ref="Z20:AB20"/>
    <mergeCell ref="A17:AD17"/>
    <mergeCell ref="A18:F19"/>
    <mergeCell ref="G18:K18"/>
    <mergeCell ref="L18:AD18"/>
    <mergeCell ref="G19:K19"/>
    <mergeCell ref="L19:AD19"/>
    <mergeCell ref="A23:F23"/>
    <mergeCell ref="G23:J23"/>
    <mergeCell ref="K23:R23"/>
    <mergeCell ref="S23:V23"/>
    <mergeCell ref="W23:AD23"/>
    <mergeCell ref="A20:F20"/>
    <mergeCell ref="G20:K20"/>
    <mergeCell ref="L20:R20"/>
    <mergeCell ref="S20:T20"/>
    <mergeCell ref="U20:Y20"/>
    <mergeCell ref="A13:F13"/>
    <mergeCell ref="G13:AD13"/>
    <mergeCell ref="A14:F14"/>
    <mergeCell ref="G14:AD14"/>
    <mergeCell ref="A15:F15"/>
    <mergeCell ref="G15:J15"/>
    <mergeCell ref="K15:R15"/>
    <mergeCell ref="S15:V15"/>
    <mergeCell ref="W15:AD15"/>
    <mergeCell ref="B7:AC7"/>
    <mergeCell ref="A2:AB2"/>
    <mergeCell ref="U3:W3"/>
    <mergeCell ref="B4:AC4"/>
    <mergeCell ref="C6:D6"/>
    <mergeCell ref="J6:P6"/>
    <mergeCell ref="Q6:S6"/>
    <mergeCell ref="T6:AD6"/>
    <mergeCell ref="A12:F12"/>
    <mergeCell ref="G12:K12"/>
    <mergeCell ref="L12:R12"/>
    <mergeCell ref="S12:T12"/>
    <mergeCell ref="U12:Y12"/>
    <mergeCell ref="Z12:AB12"/>
    <mergeCell ref="AC12:AD12"/>
    <mergeCell ref="A9:AD9"/>
    <mergeCell ref="A10:AD10"/>
  </mergeCells>
  <phoneticPr fontId="2"/>
  <conditionalFormatting sqref="A49:AD49">
    <cfRule type="expression" dxfId="11" priority="2">
      <formula>$AF$27=3</formula>
    </cfRule>
  </conditionalFormatting>
  <conditionalFormatting sqref="M46:R46">
    <cfRule type="expression" dxfId="10" priority="5">
      <formula>$AF$46=2</formula>
    </cfRule>
  </conditionalFormatting>
  <conditionalFormatting sqref="M47:R47">
    <cfRule type="expression" dxfId="9" priority="4">
      <formula>$AF$46=2</formula>
    </cfRule>
  </conditionalFormatting>
  <conditionalFormatting sqref="S36:V36">
    <cfRule type="expression" dxfId="8" priority="6">
      <formula>$S$35="アンペア"</formula>
    </cfRule>
  </conditionalFormatting>
  <conditionalFormatting sqref="S46:AD46">
    <cfRule type="expression" dxfId="7" priority="3">
      <formula>$AF$46=2</formula>
    </cfRule>
  </conditionalFormatting>
  <conditionalFormatting sqref="S47:AD47">
    <cfRule type="expression" dxfId="6" priority="1">
      <formula>$AF$46=2</formula>
    </cfRule>
  </conditionalFormatting>
  <dataValidations count="3">
    <dataValidation type="custom" allowBlank="1" showInputMessage="1" showErrorMessage="1" error="小数点第２位まで入力できます。_x000a_※小数点第３位以下は切捨てて下さい。" sqref="AA36:AC36" xr:uid="{9414FB59-837D-42B5-B6EB-9648C427226F}">
      <formula1>AA36*100=INT(AA36*100)</formula1>
    </dataValidation>
    <dataValidation type="list" allowBlank="1" showInputMessage="1" showErrorMessage="1" sqref="G13:AD13 G21:AD21" xr:uid="{31F344F5-E8AF-4ED9-8C99-5B9AD5F7AF2F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１位まで入力できます。_x000a_※小数点第２位以下は切捨てて下さい。" sqref="S29:AC30" xr:uid="{4F052166-F828-4700-A8EB-8A6292F30230}">
      <formula1>S29*10=INT(S29*10)</formula1>
    </dataValidation>
  </dataValidations>
  <pageMargins left="1.1023622047244095" right="0.19685039370078741" top="0.55118110236220474" bottom="0.35433070866141736" header="0.31496062992125984" footer="0.31496062992125984"/>
  <pageSetup paperSize="9" scale="7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4" name="オンサイトPPAモデル">
              <controlPr defaultSize="0" autoFill="0" autoLine="0" autoPict="0">
                <anchor moveWithCells="1">
                  <from>
                    <xdr:col>18</xdr:col>
                    <xdr:colOff>171450</xdr:colOff>
                    <xdr:row>26</xdr:row>
                    <xdr:rowOff>12700</xdr:rowOff>
                  </from>
                  <to>
                    <xdr:col>24</xdr:col>
                    <xdr:colOff>88900</xdr:colOff>
                    <xdr:row>26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4" r:id="rId5" name="リースモデル">
              <controlPr defaultSize="0" autoFill="0" autoLine="0" autoPict="0">
                <anchor moveWithCells="1">
                  <from>
                    <xdr:col>15</xdr:col>
                    <xdr:colOff>25400</xdr:colOff>
                    <xdr:row>26</xdr:row>
                    <xdr:rowOff>12700</xdr:rowOff>
                  </from>
                  <to>
                    <xdr:col>18</xdr:col>
                    <xdr:colOff>158750</xdr:colOff>
                    <xdr:row>26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5" r:id="rId6" name="自社購入">
              <controlPr defaultSize="0" autoFill="0" autoLine="0" autoPict="0">
                <anchor moveWithCells="1">
                  <from>
                    <xdr:col>11</xdr:col>
                    <xdr:colOff>146050</xdr:colOff>
                    <xdr:row>26</xdr:row>
                    <xdr:rowOff>12700</xdr:rowOff>
                  </from>
                  <to>
                    <xdr:col>14</xdr:col>
                    <xdr:colOff>215900</xdr:colOff>
                    <xdr:row>27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6" r:id="rId7" name="Group Box 4">
              <controlPr defaultSize="0" autoFill="0" autoPict="0">
                <anchor moveWithCells="1">
                  <from>
                    <xdr:col>10</xdr:col>
                    <xdr:colOff>6350</xdr:colOff>
                    <xdr:row>25</xdr:row>
                    <xdr:rowOff>177800</xdr:rowOff>
                  </from>
                  <to>
                    <xdr:col>26</xdr:col>
                    <xdr:colOff>107950</xdr:colOff>
                    <xdr:row>27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7" r:id="rId8" name="Option Button 5">
              <controlPr defaultSize="0" autoFill="0" autoLine="0" autoPict="0">
                <anchor moveWithCells="1">
                  <from>
                    <xdr:col>6</xdr:col>
                    <xdr:colOff>146050</xdr:colOff>
                    <xdr:row>45</xdr:row>
                    <xdr:rowOff>127000</xdr:rowOff>
                  </from>
                  <to>
                    <xdr:col>9</xdr:col>
                    <xdr:colOff>82550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8" r:id="rId9" name="Option Button 6">
              <controlPr defaultSize="0" autoFill="0" autoLine="0" autoPict="0">
                <anchor moveWithCells="1">
                  <from>
                    <xdr:col>9</xdr:col>
                    <xdr:colOff>50800</xdr:colOff>
                    <xdr:row>45</xdr:row>
                    <xdr:rowOff>127000</xdr:rowOff>
                  </from>
                  <to>
                    <xdr:col>11</xdr:col>
                    <xdr:colOff>215900</xdr:colOff>
                    <xdr:row>46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9" r:id="rId10" name="Group Box 7">
              <controlPr defaultSize="0" autoFill="0" autoPict="0">
                <anchor moveWithCells="1">
                  <from>
                    <xdr:col>5</xdr:col>
                    <xdr:colOff>76200</xdr:colOff>
                    <xdr:row>44</xdr:row>
                    <xdr:rowOff>247650</xdr:rowOff>
                  </from>
                  <to>
                    <xdr:col>13</xdr:col>
                    <xdr:colOff>12700</xdr:colOff>
                    <xdr:row>47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0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46</xdr:row>
                    <xdr:rowOff>25400</xdr:rowOff>
                  </from>
                  <to>
                    <xdr:col>19</xdr:col>
                    <xdr:colOff>0</xdr:colOff>
                    <xdr:row>46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1" r:id="rId12" name="Option Button 9">
              <controlPr defaultSize="0" autoFill="0" autoLine="0" autoPict="0">
                <anchor moveWithCells="1">
                  <from>
                    <xdr:col>18</xdr:col>
                    <xdr:colOff>107950</xdr:colOff>
                    <xdr:row>33</xdr:row>
                    <xdr:rowOff>25400</xdr:rowOff>
                  </from>
                  <to>
                    <xdr:col>22</xdr:col>
                    <xdr:colOff>31750</xdr:colOff>
                    <xdr:row>33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2" r:id="rId13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33</xdr:row>
                    <xdr:rowOff>25400</xdr:rowOff>
                  </from>
                  <to>
                    <xdr:col>25</xdr:col>
                    <xdr:colOff>82550</xdr:colOff>
                    <xdr:row>33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3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33</xdr:row>
                    <xdr:rowOff>25400</xdr:rowOff>
                  </from>
                  <to>
                    <xdr:col>29</xdr:col>
                    <xdr:colOff>133350</xdr:colOff>
                    <xdr:row>33</xdr:row>
                    <xdr:rowOff>254000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8C77C-5AC4-42AD-B539-1D1DE6E32131}">
  <sheetPr>
    <pageSetUpPr fitToPage="1"/>
  </sheetPr>
  <dimension ref="A1:AI55"/>
  <sheetViews>
    <sheetView showGridLines="0" showZeros="0" zoomScaleNormal="100" zoomScaleSheetLayoutView="70" workbookViewId="0">
      <selection activeCell="S45" sqref="S45:AC45"/>
    </sheetView>
  </sheetViews>
  <sheetFormatPr defaultColWidth="8.58203125" defaultRowHeight="12.5" x14ac:dyDescent="0.55000000000000004"/>
  <cols>
    <col min="1" max="2" width="6.6640625" style="1" customWidth="1"/>
    <col min="3" max="34" width="3" style="1" customWidth="1"/>
    <col min="35" max="35" width="13.58203125" style="1" customWidth="1"/>
    <col min="36" max="49" width="3" style="1" customWidth="1"/>
    <col min="50" max="16384" width="8.58203125" style="1"/>
  </cols>
  <sheetData>
    <row r="1" spans="1:30" ht="18" customHeight="1" x14ac:dyDescent="0.55000000000000004">
      <c r="A1" s="1" t="s">
        <v>45</v>
      </c>
    </row>
    <row r="2" spans="1:30" ht="18" customHeight="1" x14ac:dyDescent="0.55000000000000004">
      <c r="A2" s="23" t="s">
        <v>46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30" ht="18" customHeight="1" x14ac:dyDescent="0.55000000000000004">
      <c r="U3" s="23">
        <v>2025</v>
      </c>
      <c r="V3" s="23"/>
      <c r="W3" s="23"/>
      <c r="X3" s="1" t="s">
        <v>17</v>
      </c>
      <c r="Y3" s="1" t="s">
        <v>64</v>
      </c>
      <c r="Z3" s="1" t="s">
        <v>18</v>
      </c>
      <c r="AA3" s="1" t="s">
        <v>64</v>
      </c>
      <c r="AB3" s="1" t="s">
        <v>19</v>
      </c>
    </row>
    <row r="4" spans="1:30" ht="18" customHeight="1" x14ac:dyDescent="0.55000000000000004">
      <c r="B4" s="25" t="s">
        <v>47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</row>
    <row r="5" spans="1:30" ht="18" customHeight="1" x14ac:dyDescent="0.55000000000000004"/>
    <row r="6" spans="1:30" ht="14.5" customHeight="1" x14ac:dyDescent="0.55000000000000004">
      <c r="B6" s="5"/>
      <c r="C6" s="26">
        <v>2025</v>
      </c>
      <c r="D6" s="26"/>
      <c r="E6" s="6" t="s">
        <v>17</v>
      </c>
      <c r="F6" s="20" t="s">
        <v>63</v>
      </c>
      <c r="G6" s="6" t="s">
        <v>18</v>
      </c>
      <c r="H6" s="20" t="s">
        <v>63</v>
      </c>
      <c r="I6" s="6" t="s">
        <v>19</v>
      </c>
      <c r="J6" s="27" t="s">
        <v>48</v>
      </c>
      <c r="K6" s="27"/>
      <c r="L6" s="27"/>
      <c r="M6" s="27"/>
      <c r="N6" s="27"/>
      <c r="O6" s="27"/>
      <c r="P6" s="27"/>
      <c r="Q6" s="28" t="s">
        <v>65</v>
      </c>
      <c r="R6" s="28"/>
      <c r="S6" s="28"/>
      <c r="T6" s="29" t="s">
        <v>49</v>
      </c>
      <c r="U6" s="29"/>
      <c r="V6" s="29"/>
      <c r="W6" s="29"/>
      <c r="X6" s="29"/>
      <c r="Y6" s="29"/>
      <c r="Z6" s="29"/>
      <c r="AA6" s="29"/>
      <c r="AB6" s="29"/>
      <c r="AC6" s="29"/>
      <c r="AD6" s="29"/>
    </row>
    <row r="7" spans="1:30" ht="15.5" customHeight="1" x14ac:dyDescent="0.55000000000000004">
      <c r="B7" s="22" t="s">
        <v>50</v>
      </c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</row>
    <row r="8" spans="1:30" ht="15.5" customHeight="1" x14ac:dyDescent="0.55000000000000004"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</row>
    <row r="9" spans="1:30" ht="18" customHeight="1" x14ac:dyDescent="0.55000000000000004">
      <c r="A9" s="25" t="s">
        <v>0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</row>
    <row r="10" spans="1:30" ht="18" customHeight="1" x14ac:dyDescent="0.55000000000000004">
      <c r="A10" s="25" t="s">
        <v>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</row>
    <row r="11" spans="1:30" ht="6" customHeight="1" x14ac:dyDescent="0.55000000000000004"/>
    <row r="12" spans="1:30" ht="23.15" customHeight="1" x14ac:dyDescent="0.55000000000000004">
      <c r="A12" s="30" t="s">
        <v>2</v>
      </c>
      <c r="B12" s="30"/>
      <c r="C12" s="30"/>
      <c r="D12" s="30"/>
      <c r="E12" s="30"/>
      <c r="F12" s="30"/>
      <c r="G12" s="31" t="s">
        <v>3</v>
      </c>
      <c r="H12" s="31"/>
      <c r="I12" s="31"/>
      <c r="J12" s="31"/>
      <c r="K12" s="31"/>
      <c r="L12" s="32">
        <v>100000000</v>
      </c>
      <c r="M12" s="33"/>
      <c r="N12" s="33"/>
      <c r="O12" s="33"/>
      <c r="P12" s="33"/>
      <c r="Q12" s="33"/>
      <c r="R12" s="33"/>
      <c r="S12" s="34" t="s">
        <v>4</v>
      </c>
      <c r="T12" s="35"/>
      <c r="U12" s="36" t="s">
        <v>5</v>
      </c>
      <c r="V12" s="36"/>
      <c r="W12" s="36"/>
      <c r="X12" s="36"/>
      <c r="Y12" s="36"/>
      <c r="Z12" s="32">
        <v>280</v>
      </c>
      <c r="AA12" s="33"/>
      <c r="AB12" s="33"/>
      <c r="AC12" s="34" t="s">
        <v>6</v>
      </c>
      <c r="AD12" s="35"/>
    </row>
    <row r="13" spans="1:30" ht="23.15" customHeight="1" x14ac:dyDescent="0.55000000000000004">
      <c r="A13" s="36" t="s">
        <v>7</v>
      </c>
      <c r="B13" s="36"/>
      <c r="C13" s="36"/>
      <c r="D13" s="36"/>
      <c r="E13" s="36"/>
      <c r="F13" s="36"/>
      <c r="G13" s="37" t="s">
        <v>66</v>
      </c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</row>
    <row r="14" spans="1:30" ht="23.15" customHeight="1" x14ac:dyDescent="0.55000000000000004">
      <c r="A14" s="36" t="s">
        <v>8</v>
      </c>
      <c r="B14" s="36"/>
      <c r="C14" s="36"/>
      <c r="D14" s="36"/>
      <c r="E14" s="36"/>
      <c r="F14" s="36"/>
      <c r="G14" s="37" t="s">
        <v>55</v>
      </c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</row>
    <row r="15" spans="1:30" ht="23.15" customHeight="1" x14ac:dyDescent="0.55000000000000004">
      <c r="A15" s="36" t="s">
        <v>9</v>
      </c>
      <c r="B15" s="36"/>
      <c r="C15" s="36"/>
      <c r="D15" s="36"/>
      <c r="E15" s="36"/>
      <c r="F15" s="36"/>
      <c r="G15" s="38" t="s">
        <v>51</v>
      </c>
      <c r="H15" s="39"/>
      <c r="I15" s="39"/>
      <c r="J15" s="40"/>
      <c r="K15" s="41" t="s">
        <v>56</v>
      </c>
      <c r="L15" s="42"/>
      <c r="M15" s="42"/>
      <c r="N15" s="42"/>
      <c r="O15" s="42"/>
      <c r="P15" s="42"/>
      <c r="Q15" s="42"/>
      <c r="R15" s="43"/>
      <c r="S15" s="38" t="s">
        <v>52</v>
      </c>
      <c r="T15" s="39"/>
      <c r="U15" s="39"/>
      <c r="V15" s="40"/>
      <c r="W15" s="44" t="s">
        <v>57</v>
      </c>
      <c r="X15" s="45"/>
      <c r="Y15" s="45"/>
      <c r="Z15" s="45"/>
      <c r="AA15" s="45"/>
      <c r="AB15" s="45"/>
      <c r="AC15" s="45"/>
      <c r="AD15" s="46"/>
    </row>
    <row r="16" spans="1:30" ht="15.65" customHeight="1" x14ac:dyDescent="0.55000000000000004">
      <c r="A16" s="4"/>
      <c r="B16" s="4"/>
      <c r="C16" s="4"/>
      <c r="D16" s="4"/>
      <c r="E16" s="4"/>
      <c r="F16" s="4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</row>
    <row r="17" spans="1:32" ht="25" customHeight="1" x14ac:dyDescent="0.55000000000000004">
      <c r="A17" s="47" t="s">
        <v>10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9"/>
    </row>
    <row r="18" spans="1:32" ht="23.15" customHeight="1" x14ac:dyDescent="0.55000000000000004">
      <c r="A18" s="50" t="s">
        <v>11</v>
      </c>
      <c r="B18" s="50"/>
      <c r="C18" s="50"/>
      <c r="D18" s="50"/>
      <c r="E18" s="50"/>
      <c r="F18" s="50"/>
      <c r="G18" s="51" t="s">
        <v>12</v>
      </c>
      <c r="H18" s="52"/>
      <c r="I18" s="52"/>
      <c r="J18" s="52"/>
      <c r="K18" s="53"/>
      <c r="L18" s="54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6"/>
    </row>
    <row r="19" spans="1:32" ht="23.15" customHeight="1" x14ac:dyDescent="0.55000000000000004">
      <c r="A19" s="50"/>
      <c r="B19" s="50"/>
      <c r="C19" s="50"/>
      <c r="D19" s="50"/>
      <c r="E19" s="50"/>
      <c r="F19" s="50"/>
      <c r="G19" s="31" t="s">
        <v>13</v>
      </c>
      <c r="H19" s="31"/>
      <c r="I19" s="31"/>
      <c r="J19" s="31"/>
      <c r="K19" s="31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</row>
    <row r="20" spans="1:32" ht="23.15" customHeight="1" x14ac:dyDescent="0.55000000000000004">
      <c r="A20" s="30" t="s">
        <v>2</v>
      </c>
      <c r="B20" s="30"/>
      <c r="C20" s="30"/>
      <c r="D20" s="30"/>
      <c r="E20" s="30"/>
      <c r="F20" s="30"/>
      <c r="G20" s="31" t="s">
        <v>3</v>
      </c>
      <c r="H20" s="31"/>
      <c r="I20" s="31"/>
      <c r="J20" s="31"/>
      <c r="K20" s="31"/>
      <c r="L20" s="54"/>
      <c r="M20" s="55"/>
      <c r="N20" s="55"/>
      <c r="O20" s="55"/>
      <c r="P20" s="55"/>
      <c r="Q20" s="55"/>
      <c r="R20" s="55"/>
      <c r="S20" s="34" t="s">
        <v>4</v>
      </c>
      <c r="T20" s="35"/>
      <c r="U20" s="36" t="s">
        <v>5</v>
      </c>
      <c r="V20" s="36"/>
      <c r="W20" s="36"/>
      <c r="X20" s="36"/>
      <c r="Y20" s="36"/>
      <c r="Z20" s="54"/>
      <c r="AA20" s="55"/>
      <c r="AB20" s="55"/>
      <c r="AC20" s="34" t="s">
        <v>6</v>
      </c>
      <c r="AD20" s="35"/>
    </row>
    <row r="21" spans="1:32" ht="23.15" customHeight="1" x14ac:dyDescent="0.55000000000000004">
      <c r="A21" s="36" t="s">
        <v>7</v>
      </c>
      <c r="B21" s="36"/>
      <c r="C21" s="36"/>
      <c r="D21" s="36"/>
      <c r="E21" s="36"/>
      <c r="F21" s="36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</row>
    <row r="22" spans="1:32" ht="23.15" customHeight="1" x14ac:dyDescent="0.55000000000000004">
      <c r="A22" s="36" t="s">
        <v>8</v>
      </c>
      <c r="B22" s="36"/>
      <c r="C22" s="36"/>
      <c r="D22" s="36"/>
      <c r="E22" s="36"/>
      <c r="F22" s="36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</row>
    <row r="23" spans="1:32" ht="23.15" customHeight="1" x14ac:dyDescent="0.55000000000000004">
      <c r="A23" s="36" t="s">
        <v>9</v>
      </c>
      <c r="B23" s="36"/>
      <c r="C23" s="36"/>
      <c r="D23" s="36"/>
      <c r="E23" s="36"/>
      <c r="F23" s="36"/>
      <c r="G23" s="38" t="s">
        <v>51</v>
      </c>
      <c r="H23" s="39"/>
      <c r="I23" s="39"/>
      <c r="J23" s="40"/>
      <c r="K23" s="41"/>
      <c r="L23" s="42"/>
      <c r="M23" s="42"/>
      <c r="N23" s="42"/>
      <c r="O23" s="42"/>
      <c r="P23" s="42"/>
      <c r="Q23" s="42"/>
      <c r="R23" s="43"/>
      <c r="S23" s="38" t="s">
        <v>52</v>
      </c>
      <c r="T23" s="39"/>
      <c r="U23" s="39"/>
      <c r="V23" s="40"/>
      <c r="W23" s="44"/>
      <c r="X23" s="45"/>
      <c r="Y23" s="45"/>
      <c r="Z23" s="45"/>
      <c r="AA23" s="45"/>
      <c r="AB23" s="45"/>
      <c r="AC23" s="45"/>
      <c r="AD23" s="46"/>
    </row>
    <row r="24" spans="1:32" ht="15.5" customHeight="1" x14ac:dyDescent="0.55000000000000004"/>
    <row r="25" spans="1:32" ht="25" customHeight="1" x14ac:dyDescent="0.55000000000000004">
      <c r="A25" s="57" t="s">
        <v>14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</row>
    <row r="26" spans="1:32" ht="23.15" customHeight="1" x14ac:dyDescent="0.55000000000000004">
      <c r="A26" s="58" t="s">
        <v>15</v>
      </c>
      <c r="B26" s="59"/>
      <c r="C26" s="59"/>
      <c r="D26" s="59"/>
      <c r="E26" s="59"/>
      <c r="F26" s="60"/>
      <c r="G26" s="61" t="s">
        <v>58</v>
      </c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3"/>
    </row>
    <row r="27" spans="1:32" ht="23.15" customHeight="1" x14ac:dyDescent="0.55000000000000004">
      <c r="A27" s="58" t="s">
        <v>16</v>
      </c>
      <c r="B27" s="59"/>
      <c r="C27" s="59"/>
      <c r="D27" s="59"/>
      <c r="E27" s="59"/>
      <c r="F27" s="60"/>
      <c r="G27" s="64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6"/>
      <c r="AF27" s="9">
        <v>3</v>
      </c>
    </row>
    <row r="28" spans="1:32" ht="23.15" customHeight="1" x14ac:dyDescent="0.55000000000000004">
      <c r="A28" s="31" t="s">
        <v>61</v>
      </c>
      <c r="B28" s="31"/>
      <c r="C28" s="31"/>
      <c r="D28" s="31"/>
      <c r="E28" s="31"/>
      <c r="F28" s="31"/>
      <c r="G28" s="51" t="s">
        <v>59</v>
      </c>
      <c r="H28" s="52"/>
      <c r="I28" s="52"/>
      <c r="J28" s="52"/>
      <c r="K28" s="67">
        <v>2025</v>
      </c>
      <c r="L28" s="68"/>
      <c r="M28" s="68"/>
      <c r="N28" s="7" t="s">
        <v>17</v>
      </c>
      <c r="O28" s="17">
        <v>7</v>
      </c>
      <c r="P28" s="7" t="s">
        <v>18</v>
      </c>
      <c r="Q28" s="17">
        <v>9</v>
      </c>
      <c r="R28" s="8" t="s">
        <v>19</v>
      </c>
      <c r="S28" s="51" t="s">
        <v>60</v>
      </c>
      <c r="T28" s="52"/>
      <c r="U28" s="52"/>
      <c r="V28" s="53"/>
      <c r="W28" s="69">
        <v>2025</v>
      </c>
      <c r="X28" s="69"/>
      <c r="Y28" s="69"/>
      <c r="Z28" s="7" t="s">
        <v>17</v>
      </c>
      <c r="AA28" s="17">
        <v>11</v>
      </c>
      <c r="AB28" s="7" t="s">
        <v>18</v>
      </c>
      <c r="AC28" s="17">
        <v>30</v>
      </c>
      <c r="AD28" s="8" t="s">
        <v>19</v>
      </c>
    </row>
    <row r="29" spans="1:32" ht="23.15" customHeight="1" x14ac:dyDescent="0.55000000000000004">
      <c r="A29" s="70" t="s">
        <v>20</v>
      </c>
      <c r="B29" s="71"/>
      <c r="C29" s="76" t="s">
        <v>21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8"/>
      <c r="O29" s="79" t="s">
        <v>22</v>
      </c>
      <c r="P29" s="80"/>
      <c r="Q29" s="80"/>
      <c r="R29" s="81"/>
      <c r="S29" s="82">
        <v>63</v>
      </c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16" t="s">
        <v>23</v>
      </c>
    </row>
    <row r="30" spans="1:32" ht="23.15" customHeight="1" x14ac:dyDescent="0.55000000000000004">
      <c r="A30" s="72"/>
      <c r="B30" s="73"/>
      <c r="C30" s="74" t="s">
        <v>24</v>
      </c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75"/>
      <c r="O30" s="79" t="s">
        <v>22</v>
      </c>
      <c r="P30" s="80"/>
      <c r="Q30" s="80"/>
      <c r="R30" s="81"/>
      <c r="S30" s="82">
        <v>33.299999999999997</v>
      </c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16" t="s">
        <v>23</v>
      </c>
    </row>
    <row r="31" spans="1:32" ht="23.15" customHeight="1" x14ac:dyDescent="0.55000000000000004">
      <c r="A31" s="72"/>
      <c r="B31" s="73"/>
      <c r="C31" s="76" t="s">
        <v>25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8"/>
      <c r="S31" s="36" t="s">
        <v>26</v>
      </c>
      <c r="T31" s="76"/>
      <c r="U31" s="85">
        <f>MIN(S29:AC30)</f>
        <v>33.299999999999997</v>
      </c>
      <c r="V31" s="86"/>
      <c r="W31" s="86"/>
      <c r="X31" s="86"/>
      <c r="Y31" s="86"/>
      <c r="Z31" s="86"/>
      <c r="AA31" s="86"/>
      <c r="AB31" s="86"/>
      <c r="AC31" s="87"/>
      <c r="AD31" s="19" t="s">
        <v>23</v>
      </c>
    </row>
    <row r="32" spans="1:32" ht="23.15" customHeight="1" x14ac:dyDescent="0.55000000000000004">
      <c r="A32" s="72"/>
      <c r="B32" s="73"/>
      <c r="C32" s="70" t="s">
        <v>27</v>
      </c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71"/>
      <c r="S32" s="36" t="s">
        <v>28</v>
      </c>
      <c r="T32" s="76"/>
      <c r="U32" s="89">
        <f>IF(5000001&lt;ROUNDDOWN(U31*50000,-3),5000000,ROUNDDOWN(U31*50000,-3))</f>
        <v>1665000</v>
      </c>
      <c r="V32" s="90"/>
      <c r="W32" s="90"/>
      <c r="X32" s="90"/>
      <c r="Y32" s="90"/>
      <c r="Z32" s="90"/>
      <c r="AA32" s="90"/>
      <c r="AB32" s="90"/>
      <c r="AC32" s="91"/>
      <c r="AD32" s="18" t="s">
        <v>4</v>
      </c>
    </row>
    <row r="33" spans="1:35" ht="23.15" customHeight="1" x14ac:dyDescent="0.55000000000000004">
      <c r="A33" s="74"/>
      <c r="B33" s="75"/>
      <c r="C33" s="7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75"/>
      <c r="S33" s="36"/>
      <c r="T33" s="76"/>
      <c r="U33" s="92" t="s">
        <v>29</v>
      </c>
      <c r="V33" s="93"/>
      <c r="W33" s="93"/>
      <c r="X33" s="93"/>
      <c r="Y33" s="93"/>
      <c r="Z33" s="93"/>
      <c r="AA33" s="93"/>
      <c r="AB33" s="93"/>
      <c r="AC33" s="93"/>
      <c r="AD33" s="93"/>
    </row>
    <row r="34" spans="1:35" ht="23.15" customHeight="1" x14ac:dyDescent="0.55000000000000004">
      <c r="A34" s="70" t="s">
        <v>30</v>
      </c>
      <c r="B34" s="88"/>
      <c r="C34" s="36" t="s">
        <v>53</v>
      </c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112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4"/>
      <c r="AF34" s="9">
        <v>1</v>
      </c>
    </row>
    <row r="35" spans="1:35" ht="23.15" customHeight="1" x14ac:dyDescent="0.55000000000000004">
      <c r="A35" s="72"/>
      <c r="B35" s="111"/>
      <c r="C35" s="70" t="str">
        <f>CHOOSE(AF34,"SII登録製品","SII登録製品","その他")</f>
        <v>SII登録製品</v>
      </c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71"/>
      <c r="S35" s="115" t="str">
        <f>CHOOSE(AF34,"メーカー名","メーカー名","アンペア")</f>
        <v>メーカー名</v>
      </c>
      <c r="T35" s="116"/>
      <c r="U35" s="116"/>
      <c r="V35" s="117"/>
      <c r="W35" s="115" t="str">
        <f>CHOOSE(AF34,"登録型番","登録型番","単電池の定格電圧")</f>
        <v>登録型番</v>
      </c>
      <c r="X35" s="116"/>
      <c r="Y35" s="116"/>
      <c r="Z35" s="117"/>
      <c r="AA35" s="116" t="str">
        <f>CHOOSE(AF34,"登録容量","登録容量","蓄電容量")</f>
        <v>登録容量</v>
      </c>
      <c r="AB35" s="116"/>
      <c r="AC35" s="116"/>
      <c r="AD35" s="117"/>
    </row>
    <row r="36" spans="1:35" ht="23.15" customHeight="1" x14ac:dyDescent="0.55000000000000004">
      <c r="A36" s="72"/>
      <c r="B36" s="111"/>
      <c r="C36" s="7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75"/>
      <c r="S36" s="124" t="str">
        <f>IF(S35="アンペア",ROUNDDOWN(AA36/W36*1000,0),"")</f>
        <v/>
      </c>
      <c r="T36" s="125"/>
      <c r="U36" s="125"/>
      <c r="V36" s="10" t="str">
        <f>CHOOSE(AF34,"","","Ah")</f>
        <v/>
      </c>
      <c r="W36" s="126"/>
      <c r="X36" s="127"/>
      <c r="Y36" s="127"/>
      <c r="Z36" s="11" t="str">
        <f>CHOOSE(AF34," "," ","V")</f>
        <v xml:space="preserve"> </v>
      </c>
      <c r="AA36" s="127"/>
      <c r="AB36" s="127"/>
      <c r="AC36" s="127"/>
      <c r="AD36" s="12" t="s">
        <v>31</v>
      </c>
    </row>
    <row r="37" spans="1:35" ht="23.15" customHeight="1" x14ac:dyDescent="0.55000000000000004">
      <c r="A37" s="72"/>
      <c r="B37" s="111"/>
      <c r="C37" s="76" t="str">
        <f>CHOOSE(AF34,"設置セット数","設置セット数","設　置　台　数")</f>
        <v>設置セット数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8"/>
      <c r="S37" s="99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" t="str">
        <f>CHOOSE(AF34,"","セット","台")</f>
        <v/>
      </c>
    </row>
    <row r="38" spans="1:35" ht="23.15" customHeight="1" x14ac:dyDescent="0.55000000000000004">
      <c r="A38" s="72"/>
      <c r="B38" s="111"/>
      <c r="C38" s="36" t="s">
        <v>54</v>
      </c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 t="s">
        <v>32</v>
      </c>
      <c r="T38" s="76"/>
      <c r="U38" s="85">
        <f>ROUNDDOWN(AA36*S37,1)</f>
        <v>0</v>
      </c>
      <c r="V38" s="86"/>
      <c r="W38" s="86"/>
      <c r="X38" s="86"/>
      <c r="Y38" s="86"/>
      <c r="Z38" s="86"/>
      <c r="AA38" s="86"/>
      <c r="AB38" s="86"/>
      <c r="AC38" s="87"/>
      <c r="AD38" s="19" t="s">
        <v>31</v>
      </c>
    </row>
    <row r="39" spans="1:35" ht="23.15" customHeight="1" x14ac:dyDescent="0.55000000000000004">
      <c r="A39" s="72"/>
      <c r="B39" s="111"/>
      <c r="C39" s="30" t="s">
        <v>33</v>
      </c>
      <c r="D39" s="30"/>
      <c r="E39" s="30"/>
      <c r="F39" s="30"/>
      <c r="G39" s="30"/>
      <c r="H39" s="30"/>
      <c r="I39" s="30"/>
      <c r="J39" s="30"/>
      <c r="K39" s="30"/>
      <c r="L39" s="30"/>
      <c r="M39" s="51" t="s">
        <v>34</v>
      </c>
      <c r="N39" s="52"/>
      <c r="O39" s="52"/>
      <c r="P39" s="52"/>
      <c r="Q39" s="52"/>
      <c r="R39" s="53"/>
      <c r="S39" s="95" t="s">
        <v>35</v>
      </c>
      <c r="T39" s="96"/>
      <c r="U39" s="97"/>
      <c r="V39" s="98"/>
      <c r="W39" s="98"/>
      <c r="X39" s="98"/>
      <c r="Y39" s="98"/>
      <c r="Z39" s="98"/>
      <c r="AA39" s="98"/>
      <c r="AB39" s="98"/>
      <c r="AC39" s="99"/>
      <c r="AD39" s="16" t="s">
        <v>4</v>
      </c>
    </row>
    <row r="40" spans="1:35" ht="23.15" customHeight="1" x14ac:dyDescent="0.55000000000000004">
      <c r="A40" s="72"/>
      <c r="B40" s="111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51" t="s">
        <v>36</v>
      </c>
      <c r="N40" s="52"/>
      <c r="O40" s="52"/>
      <c r="P40" s="52"/>
      <c r="Q40" s="52"/>
      <c r="R40" s="53"/>
      <c r="S40" s="95" t="s">
        <v>37</v>
      </c>
      <c r="T40" s="96"/>
      <c r="U40" s="100"/>
      <c r="V40" s="101"/>
      <c r="W40" s="101"/>
      <c r="X40" s="101"/>
      <c r="Y40" s="101"/>
      <c r="Z40" s="101"/>
      <c r="AA40" s="101"/>
      <c r="AB40" s="101"/>
      <c r="AC40" s="102"/>
      <c r="AD40" s="16" t="s">
        <v>4</v>
      </c>
    </row>
    <row r="41" spans="1:35" ht="23.15" customHeight="1" x14ac:dyDescent="0.55000000000000004">
      <c r="A41" s="72"/>
      <c r="B41" s="111"/>
      <c r="C41" s="36" t="s">
        <v>38</v>
      </c>
      <c r="D41" s="36"/>
      <c r="E41" s="36"/>
      <c r="F41" s="36"/>
      <c r="G41" s="36"/>
      <c r="H41" s="36"/>
      <c r="I41" s="36"/>
      <c r="J41" s="36"/>
      <c r="K41" s="36"/>
      <c r="L41" s="36"/>
      <c r="M41" s="36" t="s">
        <v>39</v>
      </c>
      <c r="N41" s="36"/>
      <c r="O41" s="36"/>
      <c r="P41" s="36"/>
      <c r="Q41" s="36"/>
      <c r="R41" s="36"/>
      <c r="S41" s="36" t="s">
        <v>40</v>
      </c>
      <c r="T41" s="76"/>
      <c r="U41" s="108" t="e">
        <f>ROUNDDOWN((U39+U40)/U38,0)</f>
        <v>#DIV/0!</v>
      </c>
      <c r="V41" s="108"/>
      <c r="W41" s="108"/>
      <c r="X41" s="108"/>
      <c r="Y41" s="108"/>
      <c r="Z41" s="108"/>
      <c r="AA41" s="108"/>
      <c r="AB41" s="108"/>
      <c r="AC41" s="108"/>
      <c r="AD41" s="71" t="s">
        <v>4</v>
      </c>
      <c r="AI41" s="13"/>
    </row>
    <row r="42" spans="1:35" ht="23.15" customHeight="1" x14ac:dyDescent="0.55000000000000004">
      <c r="A42" s="72"/>
      <c r="B42" s="111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76"/>
      <c r="U42" s="109"/>
      <c r="V42" s="109"/>
      <c r="W42" s="109"/>
      <c r="X42" s="109"/>
      <c r="Y42" s="109"/>
      <c r="Z42" s="109"/>
      <c r="AA42" s="109"/>
      <c r="AB42" s="109"/>
      <c r="AC42" s="109"/>
      <c r="AD42" s="75"/>
      <c r="AI42" s="13"/>
    </row>
    <row r="43" spans="1:35" ht="23.15" customHeight="1" x14ac:dyDescent="0.55000000000000004">
      <c r="A43" s="72"/>
      <c r="B43" s="111"/>
      <c r="C43" s="103" t="s">
        <v>62</v>
      </c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36" t="s">
        <v>41</v>
      </c>
      <c r="T43" s="76"/>
      <c r="U43" s="104" t="e" cm="1">
        <f t="array" ref="U43">_xlfn.IFS(C35="SII登録製品",(IF(155001&gt;U41,(IF(U38&lt;100,ROUNDDOWN((U39+U40)*1/3,-3),ROUNDDOWN(U41*1/3*100,-3))),IF(U38&lt;100,ROUNDDOWN(155000*U38*1/3,-3),ROUNDDOWN(155000*1/3*100,-3)))),C35="その他",(IF(190001&gt;U41,(IF(U38&lt;100,ROUNDDOWN((U39+U40)*1/3,-3),ROUNDDOWN(U41*1/3*100,-3))),IF(U38&lt;100,ROUNDDOWN(190000*U38*1/3,-3),ROUNDDOWN(190000*1/3*100,-3)))))</f>
        <v>#DIV/0!</v>
      </c>
      <c r="V43" s="105"/>
      <c r="W43" s="105"/>
      <c r="X43" s="105"/>
      <c r="Y43" s="105"/>
      <c r="Z43" s="105"/>
      <c r="AA43" s="105"/>
      <c r="AB43" s="105"/>
      <c r="AC43" s="106"/>
      <c r="AD43" s="78" t="s">
        <v>4</v>
      </c>
      <c r="AI43" s="13"/>
    </row>
    <row r="44" spans="1:35" ht="23.15" customHeight="1" x14ac:dyDescent="0.55000000000000004">
      <c r="A44" s="74"/>
      <c r="B44" s="84"/>
      <c r="C44" s="107" t="s">
        <v>42</v>
      </c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36"/>
      <c r="T44" s="76"/>
      <c r="U44" s="104"/>
      <c r="V44" s="105"/>
      <c r="W44" s="105"/>
      <c r="X44" s="105"/>
      <c r="Y44" s="105"/>
      <c r="Z44" s="105"/>
      <c r="AA44" s="105"/>
      <c r="AB44" s="105"/>
      <c r="AC44" s="106"/>
      <c r="AD44" s="78"/>
    </row>
    <row r="45" spans="1:35" ht="23.15" customHeight="1" x14ac:dyDescent="0.55000000000000004">
      <c r="A45" s="36" t="s">
        <v>43</v>
      </c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121">
        <f>IF(S37="",U32,U32+U43)</f>
        <v>1665000</v>
      </c>
      <c r="T45" s="122"/>
      <c r="U45" s="122"/>
      <c r="V45" s="122"/>
      <c r="W45" s="122"/>
      <c r="X45" s="122"/>
      <c r="Y45" s="122"/>
      <c r="Z45" s="122"/>
      <c r="AA45" s="122"/>
      <c r="AB45" s="122"/>
      <c r="AC45" s="123"/>
      <c r="AD45" s="19" t="s">
        <v>4</v>
      </c>
    </row>
    <row r="46" spans="1:35" ht="23.15" customHeight="1" x14ac:dyDescent="0.55000000000000004">
      <c r="A46" s="36" t="s">
        <v>44</v>
      </c>
      <c r="B46" s="36"/>
      <c r="C46" s="36"/>
      <c r="D46" s="36"/>
      <c r="E46" s="36"/>
      <c r="F46" s="36"/>
      <c r="G46" s="129"/>
      <c r="H46" s="129"/>
      <c r="I46" s="129"/>
      <c r="J46" s="129"/>
      <c r="K46" s="129"/>
      <c r="L46" s="129"/>
      <c r="M46" s="36" t="str">
        <f>CHOOSE(AF46,"売電先","")</f>
        <v/>
      </c>
      <c r="N46" s="36"/>
      <c r="O46" s="36"/>
      <c r="P46" s="36"/>
      <c r="Q46" s="36"/>
      <c r="R46" s="36"/>
      <c r="S46" s="101"/>
      <c r="T46" s="101"/>
      <c r="U46" s="101"/>
      <c r="V46" s="101"/>
      <c r="W46" s="101"/>
      <c r="X46" s="101"/>
      <c r="Y46" s="101"/>
      <c r="Z46" s="101"/>
      <c r="AA46" s="101"/>
      <c r="AB46" s="101"/>
      <c r="AC46" s="101"/>
      <c r="AD46" s="101"/>
      <c r="AF46" s="9">
        <v>2</v>
      </c>
    </row>
    <row r="47" spans="1:35" ht="23.15" customHeight="1" x14ac:dyDescent="0.55000000000000004">
      <c r="A47" s="36"/>
      <c r="B47" s="36"/>
      <c r="C47" s="36"/>
      <c r="D47" s="36"/>
      <c r="E47" s="36"/>
      <c r="F47" s="36"/>
      <c r="G47" s="129"/>
      <c r="H47" s="129"/>
      <c r="I47" s="129"/>
      <c r="J47" s="129"/>
      <c r="K47" s="129"/>
      <c r="L47" s="129"/>
      <c r="M47" s="36" t="str">
        <f>CHOOSE(AF46,"確認事項","")</f>
        <v/>
      </c>
      <c r="N47" s="36"/>
      <c r="O47" s="36"/>
      <c r="P47" s="36"/>
      <c r="Q47" s="36"/>
      <c r="R47" s="36"/>
      <c r="S47" s="14"/>
      <c r="T47" s="69" t="str">
        <f>CHOOSE(AF46,"FIT制度による売電は行いません。","")</f>
        <v/>
      </c>
      <c r="U47" s="69"/>
      <c r="V47" s="69"/>
      <c r="W47" s="69"/>
      <c r="X47" s="69"/>
      <c r="Y47" s="69"/>
      <c r="Z47" s="69"/>
      <c r="AA47" s="69"/>
      <c r="AB47" s="69"/>
      <c r="AC47" s="69"/>
      <c r="AD47" s="94"/>
    </row>
    <row r="48" spans="1:35" ht="23.15" customHeight="1" x14ac:dyDescent="0.55000000000000004">
      <c r="A48" s="110" t="str">
        <f>CHOOSE(AF27,"※リースモデル又はオンサイトＰＰＡモデルの場合のみ記入","※リースモデル又はオンサイトＰＰＡモデルの場合のみ記入","")</f>
        <v/>
      </c>
      <c r="B48" s="110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0"/>
      <c r="AC48" s="110"/>
      <c r="AD48" s="110"/>
    </row>
    <row r="49" spans="1:30" ht="23.15" customHeight="1" x14ac:dyDescent="0.55000000000000004">
      <c r="A49" s="118" t="str">
        <f>CHOOSE(AF27,"契約期間 ","契約期間","")</f>
        <v/>
      </c>
      <c r="B49" s="119"/>
      <c r="C49" s="119"/>
      <c r="D49" s="119"/>
      <c r="E49" s="119"/>
      <c r="F49" s="120"/>
      <c r="G49" s="51" t="str">
        <f>CHOOSE(AF27,"開始予定日","開始予定日","")</f>
        <v/>
      </c>
      <c r="H49" s="52"/>
      <c r="I49" s="52"/>
      <c r="J49" s="52"/>
      <c r="K49" s="67"/>
      <c r="L49" s="68"/>
      <c r="M49" s="68"/>
      <c r="N49" s="15" t="str">
        <f>CHOOSE(AF27,"年","年","")</f>
        <v/>
      </c>
      <c r="O49" s="17"/>
      <c r="P49" s="7" t="str">
        <f>CHOOSE(AF27,"月","月","")</f>
        <v/>
      </c>
      <c r="Q49" s="17"/>
      <c r="R49" s="8" t="str">
        <f>CHOOSE(AF27,"日","日","")</f>
        <v/>
      </c>
      <c r="S49" s="51" t="str">
        <f>CHOOSE(AF27,"終了予定日","終了予定日","")</f>
        <v/>
      </c>
      <c r="T49" s="52"/>
      <c r="U49" s="52"/>
      <c r="V49" s="53"/>
      <c r="W49" s="67"/>
      <c r="X49" s="68"/>
      <c r="Y49" s="68"/>
      <c r="Z49" s="7" t="str">
        <f>CHOOSE(AF27,"年","年","")</f>
        <v/>
      </c>
      <c r="AA49" s="17"/>
      <c r="AB49" s="7" t="str">
        <f>CHOOSE(AF27,"月","月","")</f>
        <v/>
      </c>
      <c r="AC49" s="17"/>
      <c r="AD49" s="8" t="str">
        <f>CHOOSE(AF27,"日","日","")</f>
        <v/>
      </c>
    </row>
    <row r="50" spans="1:30" ht="15" customHeight="1" x14ac:dyDescent="0.55000000000000004">
      <c r="A50" s="2"/>
    </row>
    <row r="51" spans="1:30" ht="15" customHeight="1" x14ac:dyDescent="0.55000000000000004">
      <c r="A51" s="2"/>
    </row>
    <row r="52" spans="1:30" ht="15" customHeight="1" x14ac:dyDescent="0.55000000000000004">
      <c r="A52" s="2"/>
    </row>
    <row r="53" spans="1:30" ht="15" customHeight="1" x14ac:dyDescent="0.55000000000000004">
      <c r="A53" s="2"/>
    </row>
    <row r="54" spans="1:30" ht="15" customHeight="1" x14ac:dyDescent="0.55000000000000004">
      <c r="A54" s="2"/>
    </row>
    <row r="55" spans="1:30" ht="18" customHeight="1" x14ac:dyDescent="0.55000000000000004"/>
  </sheetData>
  <mergeCells count="118">
    <mergeCell ref="B7:AC7"/>
    <mergeCell ref="A12:F12"/>
    <mergeCell ref="G12:K12"/>
    <mergeCell ref="L12:R12"/>
    <mergeCell ref="S12:T12"/>
    <mergeCell ref="U12:Y12"/>
    <mergeCell ref="Z12:AB12"/>
    <mergeCell ref="AC12:AD12"/>
    <mergeCell ref="A2:AB2"/>
    <mergeCell ref="U3:W3"/>
    <mergeCell ref="B4:AC4"/>
    <mergeCell ref="C6:D6"/>
    <mergeCell ref="J6:P6"/>
    <mergeCell ref="Q6:S6"/>
    <mergeCell ref="T6:AD6"/>
    <mergeCell ref="A9:AD9"/>
    <mergeCell ref="A10:AD10"/>
    <mergeCell ref="A17:AD17"/>
    <mergeCell ref="A18:F19"/>
    <mergeCell ref="G18:K18"/>
    <mergeCell ref="L18:AD18"/>
    <mergeCell ref="G19:K19"/>
    <mergeCell ref="L19:AD19"/>
    <mergeCell ref="A13:F13"/>
    <mergeCell ref="G13:AD13"/>
    <mergeCell ref="A14:F14"/>
    <mergeCell ref="G14:AD14"/>
    <mergeCell ref="A15:F15"/>
    <mergeCell ref="G15:J15"/>
    <mergeCell ref="K15:R15"/>
    <mergeCell ref="S15:V15"/>
    <mergeCell ref="W15:AD15"/>
    <mergeCell ref="AC20:AD20"/>
    <mergeCell ref="A21:F21"/>
    <mergeCell ref="G21:AD21"/>
    <mergeCell ref="A22:F22"/>
    <mergeCell ref="G22:AD22"/>
    <mergeCell ref="A23:F23"/>
    <mergeCell ref="G23:J23"/>
    <mergeCell ref="K23:R23"/>
    <mergeCell ref="S23:V23"/>
    <mergeCell ref="W23:AD23"/>
    <mergeCell ref="A20:F20"/>
    <mergeCell ref="G20:K20"/>
    <mergeCell ref="L20:R20"/>
    <mergeCell ref="S20:T20"/>
    <mergeCell ref="U20:Y20"/>
    <mergeCell ref="Z20:AB20"/>
    <mergeCell ref="A25:AD25"/>
    <mergeCell ref="A26:F26"/>
    <mergeCell ref="G26:AD26"/>
    <mergeCell ref="A27:F27"/>
    <mergeCell ref="G27:AD27"/>
    <mergeCell ref="A28:F28"/>
    <mergeCell ref="G28:J28"/>
    <mergeCell ref="K28:M28"/>
    <mergeCell ref="S28:V28"/>
    <mergeCell ref="W28:Y28"/>
    <mergeCell ref="A34:B44"/>
    <mergeCell ref="C34:R34"/>
    <mergeCell ref="S34:AD34"/>
    <mergeCell ref="C35:R36"/>
    <mergeCell ref="S35:V35"/>
    <mergeCell ref="W35:Z35"/>
    <mergeCell ref="A29:B33"/>
    <mergeCell ref="C29:N29"/>
    <mergeCell ref="O29:R29"/>
    <mergeCell ref="S29:AC29"/>
    <mergeCell ref="C30:N30"/>
    <mergeCell ref="O30:R30"/>
    <mergeCell ref="S30:AC30"/>
    <mergeCell ref="C31:R31"/>
    <mergeCell ref="S31:T31"/>
    <mergeCell ref="U31:AC31"/>
    <mergeCell ref="AA35:AD35"/>
    <mergeCell ref="S36:U36"/>
    <mergeCell ref="W36:Y36"/>
    <mergeCell ref="AA36:AC36"/>
    <mergeCell ref="C37:R37"/>
    <mergeCell ref="S37:AC37"/>
    <mergeCell ref="C32:R33"/>
    <mergeCell ref="S32:T33"/>
    <mergeCell ref="U32:AC32"/>
    <mergeCell ref="U33:AD33"/>
    <mergeCell ref="C38:R38"/>
    <mergeCell ref="S38:T38"/>
    <mergeCell ref="U38:AC38"/>
    <mergeCell ref="C39:L40"/>
    <mergeCell ref="M39:R39"/>
    <mergeCell ref="S39:T39"/>
    <mergeCell ref="U39:AC39"/>
    <mergeCell ref="M40:R40"/>
    <mergeCell ref="S40:T40"/>
    <mergeCell ref="U40:AC40"/>
    <mergeCell ref="C41:L42"/>
    <mergeCell ref="M41:R42"/>
    <mergeCell ref="S41:T42"/>
    <mergeCell ref="U41:AC42"/>
    <mergeCell ref="AD41:AD42"/>
    <mergeCell ref="C43:R43"/>
    <mergeCell ref="S43:T44"/>
    <mergeCell ref="U43:AC44"/>
    <mergeCell ref="AD43:AD44"/>
    <mergeCell ref="C44:R44"/>
    <mergeCell ref="A48:AD48"/>
    <mergeCell ref="A49:F49"/>
    <mergeCell ref="G49:J49"/>
    <mergeCell ref="K49:M49"/>
    <mergeCell ref="S49:V49"/>
    <mergeCell ref="W49:Y49"/>
    <mergeCell ref="A45:R45"/>
    <mergeCell ref="S45:AC45"/>
    <mergeCell ref="A46:F47"/>
    <mergeCell ref="G46:L47"/>
    <mergeCell ref="M46:R46"/>
    <mergeCell ref="S46:AD46"/>
    <mergeCell ref="M47:R47"/>
    <mergeCell ref="T47:AD47"/>
  </mergeCells>
  <phoneticPr fontId="2"/>
  <conditionalFormatting sqref="A49:AD49">
    <cfRule type="expression" dxfId="5" priority="2">
      <formula>$AF$27=3</formula>
    </cfRule>
  </conditionalFormatting>
  <conditionalFormatting sqref="M46:R46">
    <cfRule type="expression" dxfId="4" priority="5">
      <formula>$AF$46=2</formula>
    </cfRule>
  </conditionalFormatting>
  <conditionalFormatting sqref="M47:R47">
    <cfRule type="expression" dxfId="3" priority="4">
      <formula>$AF$46=2</formula>
    </cfRule>
  </conditionalFormatting>
  <conditionalFormatting sqref="S36:V36">
    <cfRule type="expression" dxfId="2" priority="6">
      <formula>$S$35="アンペア"</formula>
    </cfRule>
  </conditionalFormatting>
  <conditionalFormatting sqref="S46:AD46">
    <cfRule type="expression" dxfId="1" priority="3">
      <formula>$AF$46=2</formula>
    </cfRule>
  </conditionalFormatting>
  <conditionalFormatting sqref="S47:AD47">
    <cfRule type="expression" dxfId="0" priority="1">
      <formula>$AF$46=2</formula>
    </cfRule>
  </conditionalFormatting>
  <dataValidations count="3">
    <dataValidation type="custom" allowBlank="1" showInputMessage="1" showErrorMessage="1" error="小数点第１位まで入力できます。_x000a_※小数点第２位以下は切捨てて下さい。" sqref="S29:AC30" xr:uid="{68924D64-9308-49F1-AE0E-9B611F460441}">
      <formula1>S29*10=INT(S29*10)</formula1>
    </dataValidation>
    <dataValidation type="list" allowBlank="1" showInputMessage="1" showErrorMessage="1" sqref="G13:AD13 G21:AD21" xr:uid="{22CE6D83-0418-4DA3-A848-3C2BBF34B1A4}">
      <formula1>"A：農業、林業,B：漁業,C：鉱業、採石業、砂利採取業,D：建設業,E：製造業,F：電気・ガス・熱供給・水道業,G：情報通信業,H：運輸業、郵便業,I：卸売業、小売,J：金融業、保険業,K:不動産、物品賃貸業,L：学術研究、専門・技術サービス業,M：宿泊業(旅館業)、飲食サービス業,N：生活関連サービス業、娯楽業,O：教育、学習支援業,P：医療、福祉,Q：複合サービス業,R：サービス業(他に分類されないもの)"</formula1>
    </dataValidation>
    <dataValidation type="custom" allowBlank="1" showInputMessage="1" showErrorMessage="1" error="小数点第２位まで入力できます。_x000a_※小数点第３位以下は切捨てて下さい。" sqref="AA36:AC36" xr:uid="{29EF38D1-F18D-48BB-85B3-8C6A6C42DAC1}">
      <formula1>AA36*100=INT(AA36*100)</formula1>
    </dataValidation>
  </dataValidations>
  <pageMargins left="1.1023622047244095" right="0.19685039370078741" top="0.55118110236220474" bottom="0.35433070866141736" header="0.31496062992125984" footer="0.31496062992125984"/>
  <pageSetup paperSize="9" scale="7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4" name="オンサイトPPAモデル">
              <controlPr defaultSize="0" autoFill="0" autoLine="0" autoPict="0">
                <anchor moveWithCells="1">
                  <from>
                    <xdr:col>18</xdr:col>
                    <xdr:colOff>146050</xdr:colOff>
                    <xdr:row>25</xdr:row>
                    <xdr:rowOff>234950</xdr:rowOff>
                  </from>
                  <to>
                    <xdr:col>24</xdr:col>
                    <xdr:colOff>50800</xdr:colOff>
                    <xdr:row>26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5" name="リースモデル">
              <controlPr defaultSize="0" autoFill="0" autoLine="0" autoPict="0">
                <anchor moveWithCells="1">
                  <from>
                    <xdr:col>14</xdr:col>
                    <xdr:colOff>228600</xdr:colOff>
                    <xdr:row>25</xdr:row>
                    <xdr:rowOff>234950</xdr:rowOff>
                  </from>
                  <to>
                    <xdr:col>18</xdr:col>
                    <xdr:colOff>133350</xdr:colOff>
                    <xdr:row>26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6" name="自社購入">
              <controlPr defaultSize="0" autoFill="0" autoLine="0" autoPict="0">
                <anchor moveWithCells="1">
                  <from>
                    <xdr:col>11</xdr:col>
                    <xdr:colOff>127000</xdr:colOff>
                    <xdr:row>25</xdr:row>
                    <xdr:rowOff>234950</xdr:rowOff>
                  </from>
                  <to>
                    <xdr:col>14</xdr:col>
                    <xdr:colOff>190500</xdr:colOff>
                    <xdr:row>26</xdr:row>
                    <xdr:rowOff>222250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7" name="Group Box 4">
              <controlPr defaultSize="0" autoFill="0" autoPict="0">
                <anchor moveWithCells="1">
                  <from>
                    <xdr:col>9</xdr:col>
                    <xdr:colOff>215900</xdr:colOff>
                    <xdr:row>25</xdr:row>
                    <xdr:rowOff>107950</xdr:rowOff>
                  </from>
                  <to>
                    <xdr:col>26</xdr:col>
                    <xdr:colOff>63500</xdr:colOff>
                    <xdr:row>27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1" r:id="rId8" name="Option Button 5">
              <controlPr defaultSize="0" autoFill="0" autoLine="0" autoPict="0">
                <anchor moveWithCells="1">
                  <from>
                    <xdr:col>6</xdr:col>
                    <xdr:colOff>139700</xdr:colOff>
                    <xdr:row>44</xdr:row>
                    <xdr:rowOff>177800</xdr:rowOff>
                  </from>
                  <to>
                    <xdr:col>9</xdr:col>
                    <xdr:colOff>69850</xdr:colOff>
                    <xdr:row>45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2" r:id="rId9" name="Option Button 6">
              <controlPr defaultSize="0" autoFill="0" autoLine="0" autoPict="0">
                <anchor moveWithCells="1">
                  <from>
                    <xdr:col>9</xdr:col>
                    <xdr:colOff>38100</xdr:colOff>
                    <xdr:row>44</xdr:row>
                    <xdr:rowOff>177800</xdr:rowOff>
                  </from>
                  <to>
                    <xdr:col>11</xdr:col>
                    <xdr:colOff>196850</xdr:colOff>
                    <xdr:row>45</xdr:row>
                    <xdr:rowOff>260350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3" r:id="rId10" name="Group Box 7">
              <controlPr defaultSize="0" autoFill="0" autoPict="0">
                <anchor moveWithCells="1">
                  <from>
                    <xdr:col>5</xdr:col>
                    <xdr:colOff>69850</xdr:colOff>
                    <xdr:row>44</xdr:row>
                    <xdr:rowOff>12700</xdr:rowOff>
                  </from>
                  <to>
                    <xdr:col>12</xdr:col>
                    <xdr:colOff>215900</xdr:colOff>
                    <xdr:row>46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4" r:id="rId11" name="Check Box 8">
              <controlPr defaultSize="0" autoFill="0" autoLine="0" autoPict="0">
                <anchor moveWithCells="1">
                  <from>
                    <xdr:col>18</xdr:col>
                    <xdr:colOff>6350</xdr:colOff>
                    <xdr:row>46</xdr:row>
                    <xdr:rowOff>25400</xdr:rowOff>
                  </from>
                  <to>
                    <xdr:col>19</xdr:col>
                    <xdr:colOff>0</xdr:colOff>
                    <xdr:row>46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5" r:id="rId12" name="Option Button 9">
              <controlPr defaultSize="0" autoFill="0" autoLine="0" autoPict="0">
                <anchor moveWithCells="1">
                  <from>
                    <xdr:col>18</xdr:col>
                    <xdr:colOff>107950</xdr:colOff>
                    <xdr:row>33</xdr:row>
                    <xdr:rowOff>25400</xdr:rowOff>
                  </from>
                  <to>
                    <xdr:col>22</xdr:col>
                    <xdr:colOff>31750</xdr:colOff>
                    <xdr:row>33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6" r:id="rId13" name="Option Button 10">
              <controlPr defaultSize="0" autoFill="0" autoLine="0" autoPict="0">
                <anchor moveWithCells="1">
                  <from>
                    <xdr:col>21</xdr:col>
                    <xdr:colOff>152400</xdr:colOff>
                    <xdr:row>33</xdr:row>
                    <xdr:rowOff>25400</xdr:rowOff>
                  </from>
                  <to>
                    <xdr:col>25</xdr:col>
                    <xdr:colOff>82550</xdr:colOff>
                    <xdr:row>33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7" r:id="rId14" name="Option Button 11">
              <controlPr defaultSize="0" autoFill="0" autoLine="0" autoPict="0">
                <anchor moveWithCells="1">
                  <from>
                    <xdr:col>25</xdr:col>
                    <xdr:colOff>209550</xdr:colOff>
                    <xdr:row>33</xdr:row>
                    <xdr:rowOff>25400</xdr:rowOff>
                  </from>
                  <to>
                    <xdr:col>29</xdr:col>
                    <xdr:colOff>133350</xdr:colOff>
                    <xdr:row>33</xdr:row>
                    <xdr:rowOff>254000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入力用</vt:lpstr>
      <vt:lpstr>記載例</vt:lpstr>
      <vt:lpstr>記載例!Print_Area</vt:lpstr>
      <vt:lpstr>入力用!Print_Area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岸野　翔汰</dc:creator>
  <cp:keywords/>
  <dc:description/>
  <cp:lastModifiedBy>川井　英太朗</cp:lastModifiedBy>
  <cp:revision/>
  <cp:lastPrinted>2025-04-14T08:41:15Z</cp:lastPrinted>
  <dcterms:created xsi:type="dcterms:W3CDTF">2023-03-17T01:15:20Z</dcterms:created>
  <dcterms:modified xsi:type="dcterms:W3CDTF">2025-11-20T08:46:03Z</dcterms:modified>
  <cp:category/>
  <cp:contentStatus/>
</cp:coreProperties>
</file>