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4370" windowHeight="7410" activeTab="0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'第6表市町村面積'!$A$1:$N$48</definedName>
    <definedName name="_xlnm.Print_Area" localSheetId="1">'第7表市町村蓄積'!$A$1:$N$48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<sst xmlns="http://schemas.openxmlformats.org/spreadsheetml/2006/main" count="112" uniqueCount="51">
  <si>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</si>
  <si>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</si>
  <si>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</si>
  <si>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</si>
  <si>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</si>
  <si>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</si>
  <si>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</si>
  <si>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</si>
  <si>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</si>
  <si>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</si>
  <si>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</si>
  <si>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</si>
  <si>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</si>
  <si>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</si>
  <si>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</si>
  <si>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</si>
  <si>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</si>
  <si>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</si>
  <si>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</si>
  <si>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</si>
  <si>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</si>
  <si>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</si>
  <si>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</si>
  <si>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第６表　　市町村別・人工林天然林別林野面積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</si>
  <si>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</si>
  <si>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</si>
  <si>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</si>
  <si>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</si>
  <si>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</si>
  <si>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</si>
  <si>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</si>
  <si>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さくら市</t>
  </si>
  <si>
    <t>那須塩原市</t>
  </si>
  <si>
    <t>那須烏山市</t>
  </si>
  <si>
    <t>那珂川町</t>
  </si>
  <si>
    <t>下野市</t>
  </si>
  <si>
    <t>第７表　　市町村別・人工林天然林別林野蓄積</t>
  </si>
  <si>
    <t>(単位：ha)</t>
  </si>
  <si>
    <t>前ページからの続き　(単位：ha)</t>
  </si>
  <si>
    <t>県西環境森林事務所</t>
  </si>
  <si>
    <t>県東環境森林事務所</t>
  </si>
  <si>
    <t>県北環境森林事務所</t>
  </si>
  <si>
    <t>県南環境森林事務所</t>
  </si>
  <si>
    <t>(単位：千㎥)</t>
  </si>
  <si>
    <t>前ページからの続き　(単位：千㎥)</t>
  </si>
  <si>
    <t>真岡市</t>
  </si>
  <si>
    <t>上三川町</t>
  </si>
  <si>
    <t>矢板森林管理事務所</t>
  </si>
  <si>
    <t>市町名</t>
  </si>
  <si>
    <t>※数量はすべて単位未満を四捨五入しているので、個々の数字を合計しても総数に一致しない場合がある。</t>
  </si>
  <si>
    <t>※数量はすべて単位未満を四捨五入しているので、個々の数字を合計しても総数に一致しない場合がある。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</si>
</sst>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\&quot;#,##0_);[Red]\(&quot;\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49" applyNumberFormat="1" applyFont="1" applyFill="1" applyBorder="1" applyAlignment="1">
      <alignment vertical="center"/>
    </xf>
    <xf numFmtId="189" fontId="22" fillId="0" borderId="0" xfId="0" applyNumberFormat="1" applyFont="1" applyFill="1" applyAlignment="1">
      <alignment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13" xfId="49" applyNumberFormat="1" applyFont="1" applyFill="1" applyBorder="1" applyAlignment="1">
      <alignment vertical="center"/>
    </xf>
    <xf numFmtId="187" fontId="21" fillId="0" borderId="13" xfId="0" applyNumberFormat="1" applyFont="1" applyFill="1" applyBorder="1" applyAlignment="1">
      <alignment vertical="center"/>
    </xf>
    <xf numFmtId="187" fontId="21" fillId="0" borderId="14" xfId="49" applyNumberFormat="1" applyFont="1" applyFill="1" applyBorder="1" applyAlignment="1">
      <alignment horizontal="right" vertical="center"/>
    </xf>
    <xf numFmtId="187" fontId="21" fillId="0" borderId="12" xfId="0" applyNumberFormat="1" applyFont="1" applyFill="1" applyBorder="1" applyAlignment="1">
      <alignment vertical="center"/>
    </xf>
    <xf numFmtId="187" fontId="21" fillId="0" borderId="14" xfId="0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vertical="center"/>
    </xf>
    <xf numFmtId="187" fontId="21" fillId="0" borderId="15" xfId="49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187" fontId="21" fillId="0" borderId="16" xfId="49" applyNumberFormat="1" applyFont="1" applyFill="1" applyBorder="1" applyAlignment="1">
      <alignment horizontal="right" vertical="center"/>
    </xf>
    <xf numFmtId="187" fontId="21" fillId="0" borderId="17" xfId="49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18" xfId="61" applyFont="1" applyFill="1" applyBorder="1" applyAlignment="1">
      <alignment vertical="center"/>
      <protection/>
    </xf>
    <xf numFmtId="58" fontId="21" fillId="0" borderId="12" xfId="61" applyNumberFormat="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vertical="center"/>
      <protection/>
    </xf>
    <xf numFmtId="0" fontId="21" fillId="0" borderId="20" xfId="61" applyFont="1" applyFill="1" applyBorder="1" applyAlignment="1">
      <alignment vertical="center"/>
      <protection/>
    </xf>
    <xf numFmtId="0" fontId="21" fillId="0" borderId="21" xfId="61" applyFont="1" applyFill="1" applyBorder="1" applyAlignment="1">
      <alignment vertical="center"/>
      <protection/>
    </xf>
    <xf numFmtId="0" fontId="21" fillId="0" borderId="22" xfId="61" applyFont="1" applyFill="1" applyBorder="1" applyAlignment="1">
      <alignment vertical="center"/>
      <protection/>
    </xf>
    <xf numFmtId="187" fontId="21" fillId="0" borderId="13" xfId="0" applyNumberFormat="1" applyFont="1" applyFill="1" applyBorder="1" applyAlignment="1">
      <alignment horizontal="right" vertical="center"/>
    </xf>
    <xf numFmtId="0" fontId="21" fillId="0" borderId="23" xfId="61" applyFont="1" applyFill="1" applyBorder="1" applyAlignment="1">
      <alignment vertical="center"/>
      <protection/>
    </xf>
    <xf numFmtId="187" fontId="21" fillId="0" borderId="11" xfId="0" applyNumberFormat="1" applyFont="1" applyFill="1" applyBorder="1" applyAlignment="1">
      <alignment horizontal="right" vertical="center"/>
    </xf>
    <xf numFmtId="0" fontId="21" fillId="0" borderId="24" xfId="61" applyFont="1" applyFill="1" applyBorder="1" applyAlignment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0" fontId="21" fillId="0" borderId="25" xfId="61" applyFont="1" applyFill="1" applyBorder="1" applyAlignment="1">
      <alignment vertical="center"/>
      <protection/>
    </xf>
    <xf numFmtId="0" fontId="21" fillId="0" borderId="26" xfId="61" applyFont="1" applyFill="1" applyBorder="1" applyAlignment="1">
      <alignment vertical="center"/>
      <protection/>
    </xf>
    <xf numFmtId="0" fontId="21" fillId="0" borderId="27" xfId="61" applyFont="1" applyFill="1" applyBorder="1" applyAlignment="1">
      <alignment vertical="center"/>
      <protection/>
    </xf>
    <xf numFmtId="187" fontId="21" fillId="0" borderId="14" xfId="0" applyNumberFormat="1" applyFont="1" applyFill="1" applyBorder="1" applyAlignment="1">
      <alignment horizontal="right" vertical="center"/>
    </xf>
    <xf numFmtId="0" fontId="21" fillId="0" borderId="28" xfId="61" applyFont="1" applyFill="1" applyBorder="1" applyAlignment="1">
      <alignment vertical="center"/>
      <protection/>
    </xf>
    <xf numFmtId="187" fontId="21" fillId="0" borderId="12" xfId="0" applyNumberFormat="1" applyFont="1" applyFill="1" applyBorder="1" applyAlignment="1">
      <alignment horizontal="right" vertical="center"/>
    </xf>
    <xf numFmtId="187" fontId="21" fillId="0" borderId="29" xfId="49" applyNumberFormat="1" applyFont="1" applyFill="1" applyBorder="1" applyAlignment="1">
      <alignment horizontal="right" vertical="center"/>
    </xf>
    <xf numFmtId="187" fontId="21" fillId="0" borderId="24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17" xfId="49" applyNumberFormat="1" applyFont="1" applyFill="1" applyBorder="1" applyAlignment="1">
      <alignment vertical="center"/>
    </xf>
    <xf numFmtId="187" fontId="21" fillId="0" borderId="30" xfId="49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58" fontId="21" fillId="0" borderId="14" xfId="0" applyNumberFormat="1" applyFont="1" applyFill="1" applyBorder="1" applyAlignment="1">
      <alignment horizontal="center" vertical="center"/>
    </xf>
    <xf numFmtId="58" fontId="21" fillId="0" borderId="2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90" zoomScaleSheetLayoutView="90" zoomScalePageLayoutView="0" workbookViewId="0" topLeftCell="A28">
      <selection activeCell="C46" sqref="C46:F47"/>
    </sheetView>
  </sheetViews>
  <sheetFormatPr defaultColWidth="9.00390625" defaultRowHeight="13.5"/>
  <cols>
    <col min="1" max="1" width="4.625" style="3" customWidth="1"/>
    <col min="2" max="2" width="17.125" style="16" customWidth="1"/>
    <col min="3" max="14" width="13.625" style="3" customWidth="1"/>
    <col min="15" max="16384" width="9.00390625" style="3" customWidth="1"/>
  </cols>
  <sheetData>
    <row r="1" spans="1:14" ht="16.5" customHeight="1">
      <c r="A1" s="24"/>
      <c r="C1" s="27" t="s">
        <v>23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6.5" customHeight="1">
      <c r="A2" s="1"/>
      <c r="B2" s="28"/>
      <c r="C2" s="22"/>
      <c r="D2" s="2"/>
      <c r="E2" s="2"/>
      <c r="F2" s="23" t="s">
        <v>37</v>
      </c>
      <c r="G2" s="2"/>
      <c r="H2" s="2"/>
      <c r="I2" s="2"/>
      <c r="J2" s="23" t="s">
        <v>38</v>
      </c>
      <c r="K2" s="2"/>
      <c r="L2" s="2"/>
      <c r="M2" s="2"/>
      <c r="N2" s="23" t="s">
        <v>38</v>
      </c>
    </row>
    <row r="3" spans="1:14" ht="16.5" customHeight="1">
      <c r="A3" s="57" t="s">
        <v>48</v>
      </c>
      <c r="B3" s="57"/>
      <c r="C3" s="59" t="s">
        <v>24</v>
      </c>
      <c r="D3" s="60"/>
      <c r="E3" s="60"/>
      <c r="F3" s="61"/>
      <c r="G3" s="59" t="s">
        <v>25</v>
      </c>
      <c r="H3" s="60"/>
      <c r="I3" s="60"/>
      <c r="J3" s="61"/>
      <c r="K3" s="59" t="s">
        <v>26</v>
      </c>
      <c r="L3" s="60"/>
      <c r="M3" s="60"/>
      <c r="N3" s="61"/>
    </row>
    <row r="4" spans="1:14" ht="16.5" customHeight="1" thickBot="1">
      <c r="A4" s="58"/>
      <c r="B4" s="58"/>
      <c r="C4" s="4" t="s">
        <v>27</v>
      </c>
      <c r="D4" s="4" t="s">
        <v>28</v>
      </c>
      <c r="E4" s="4" t="s">
        <v>29</v>
      </c>
      <c r="F4" s="4" t="s">
        <v>30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27</v>
      </c>
      <c r="L4" s="4" t="s">
        <v>28</v>
      </c>
      <c r="M4" s="4" t="s">
        <v>29</v>
      </c>
      <c r="N4" s="4" t="s">
        <v>30</v>
      </c>
    </row>
    <row r="5" spans="1:16" ht="16.5" customHeight="1" thickTop="1">
      <c r="A5" s="56">
        <v>38442</v>
      </c>
      <c r="B5" s="56"/>
      <c r="C5" s="8">
        <v>350035</v>
      </c>
      <c r="D5" s="8">
        <v>157095</v>
      </c>
      <c r="E5" s="8">
        <v>178994</v>
      </c>
      <c r="F5" s="8">
        <v>13946</v>
      </c>
      <c r="G5" s="9">
        <v>128159</v>
      </c>
      <c r="H5" s="9">
        <v>35287</v>
      </c>
      <c r="I5" s="9">
        <v>84589</v>
      </c>
      <c r="J5" s="9">
        <v>8283</v>
      </c>
      <c r="K5" s="9">
        <v>221876</v>
      </c>
      <c r="L5" s="9">
        <v>121808</v>
      </c>
      <c r="M5" s="9">
        <v>94405</v>
      </c>
      <c r="N5" s="9">
        <v>5664</v>
      </c>
      <c r="P5" s="7"/>
    </row>
    <row r="6" spans="1:16" ht="16.5" customHeight="1">
      <c r="A6" s="56">
        <v>38807</v>
      </c>
      <c r="B6" s="56"/>
      <c r="C6" s="8">
        <v>349542</v>
      </c>
      <c r="D6" s="8">
        <v>157149</v>
      </c>
      <c r="E6" s="8">
        <v>178580</v>
      </c>
      <c r="F6" s="8">
        <v>13813</v>
      </c>
      <c r="G6" s="9">
        <v>127883</v>
      </c>
      <c r="H6" s="9">
        <v>34876</v>
      </c>
      <c r="I6" s="9">
        <v>84741</v>
      </c>
      <c r="J6" s="9">
        <v>8267</v>
      </c>
      <c r="K6" s="10">
        <v>221659</v>
      </c>
      <c r="L6" s="10">
        <v>122273</v>
      </c>
      <c r="M6" s="10">
        <v>93840</v>
      </c>
      <c r="N6" s="10">
        <v>5546</v>
      </c>
      <c r="P6" s="7"/>
    </row>
    <row r="7" spans="1:14" ht="16.5" customHeight="1">
      <c r="A7" s="56">
        <v>39172</v>
      </c>
      <c r="B7" s="56"/>
      <c r="C7" s="8">
        <v>349531</v>
      </c>
      <c r="D7" s="8">
        <v>156740</v>
      </c>
      <c r="E7" s="8">
        <v>179022</v>
      </c>
      <c r="F7" s="8">
        <v>13769</v>
      </c>
      <c r="G7" s="9">
        <v>127965</v>
      </c>
      <c r="H7" s="9">
        <v>34590</v>
      </c>
      <c r="I7" s="9">
        <v>85091</v>
      </c>
      <c r="J7" s="9">
        <v>8284</v>
      </c>
      <c r="K7" s="10">
        <v>221566</v>
      </c>
      <c r="L7" s="10">
        <v>122150</v>
      </c>
      <c r="M7" s="10">
        <v>93931</v>
      </c>
      <c r="N7" s="10">
        <v>5485</v>
      </c>
    </row>
    <row r="8" spans="1:14" ht="16.5" customHeight="1">
      <c r="A8" s="56">
        <v>39538</v>
      </c>
      <c r="B8" s="56"/>
      <c r="C8" s="8">
        <v>349306</v>
      </c>
      <c r="D8" s="8">
        <v>156668</v>
      </c>
      <c r="E8" s="8">
        <v>178913</v>
      </c>
      <c r="F8" s="8">
        <v>13725</v>
      </c>
      <c r="G8" s="9">
        <v>127833</v>
      </c>
      <c r="H8" s="9">
        <v>34556</v>
      </c>
      <c r="I8" s="9">
        <v>84993</v>
      </c>
      <c r="J8" s="9">
        <v>8284</v>
      </c>
      <c r="K8" s="9">
        <v>221473</v>
      </c>
      <c r="L8" s="9">
        <v>122112</v>
      </c>
      <c r="M8" s="9">
        <v>93920</v>
      </c>
      <c r="N8" s="9">
        <v>5441</v>
      </c>
    </row>
    <row r="9" spans="1:14" s="29" customFormat="1" ht="16.5" customHeight="1" thickBot="1">
      <c r="A9" s="55">
        <v>39903</v>
      </c>
      <c r="B9" s="55"/>
      <c r="C9" s="49">
        <f>G9+K9</f>
        <v>349228</v>
      </c>
      <c r="D9" s="49">
        <f>H9+L9</f>
        <v>156763</v>
      </c>
      <c r="E9" s="49">
        <f>I9+M9</f>
        <v>181772</v>
      </c>
      <c r="F9" s="47">
        <f>J9+N9</f>
        <v>10693</v>
      </c>
      <c r="G9" s="13">
        <f>H9+I9+J9</f>
        <v>127829</v>
      </c>
      <c r="H9" s="13">
        <v>34608</v>
      </c>
      <c r="I9" s="13">
        <v>87959</v>
      </c>
      <c r="J9" s="13">
        <v>5262</v>
      </c>
      <c r="K9" s="13">
        <v>221399</v>
      </c>
      <c r="L9" s="13">
        <v>122155</v>
      </c>
      <c r="M9" s="13">
        <v>93813</v>
      </c>
      <c r="N9" s="13">
        <v>5431</v>
      </c>
    </row>
    <row r="10" spans="1:14" s="29" customFormat="1" ht="16.5" customHeight="1" thickTop="1">
      <c r="A10" s="30" t="s">
        <v>39</v>
      </c>
      <c r="B10" s="31"/>
      <c r="C10" s="6">
        <f>SUM(C11:C13)</f>
        <v>160539</v>
      </c>
      <c r="D10" s="6">
        <f aca="true" t="shared" si="0" ref="D10:J10">SUM(D11:D13)</f>
        <v>66919</v>
      </c>
      <c r="E10" s="6">
        <f t="shared" si="0"/>
        <v>88017</v>
      </c>
      <c r="F10" s="50">
        <f t="shared" si="0"/>
        <v>5602</v>
      </c>
      <c r="G10" s="6">
        <f>SUM(G11:G13)</f>
        <v>82007</v>
      </c>
      <c r="H10" s="6">
        <f t="shared" si="0"/>
        <v>18027</v>
      </c>
      <c r="I10" s="6">
        <f t="shared" si="0"/>
        <v>60472</v>
      </c>
      <c r="J10" s="6">
        <f t="shared" si="0"/>
        <v>3509</v>
      </c>
      <c r="K10" s="6">
        <v>78531</v>
      </c>
      <c r="L10" s="6">
        <v>48892</v>
      </c>
      <c r="M10" s="6">
        <v>27545</v>
      </c>
      <c r="N10" s="6">
        <v>2093</v>
      </c>
    </row>
    <row r="11" spans="1:14" s="29" customFormat="1" ht="16.5" customHeight="1">
      <c r="A11" s="32"/>
      <c r="B11" s="33" t="s">
        <v>5</v>
      </c>
      <c r="C11" s="8">
        <f aca="true" t="shared" si="1" ref="C11:F13">G11+K11</f>
        <v>33696</v>
      </c>
      <c r="D11" s="8">
        <f t="shared" si="1"/>
        <v>25581</v>
      </c>
      <c r="E11" s="8">
        <f t="shared" si="1"/>
        <v>7609</v>
      </c>
      <c r="F11" s="8">
        <f t="shared" si="1"/>
        <v>506</v>
      </c>
      <c r="G11" s="8">
        <v>1671</v>
      </c>
      <c r="H11" s="10">
        <v>1140</v>
      </c>
      <c r="I11" s="10">
        <v>526</v>
      </c>
      <c r="J11" s="10">
        <v>6</v>
      </c>
      <c r="K11" s="8">
        <v>32025</v>
      </c>
      <c r="L11" s="10">
        <v>24441</v>
      </c>
      <c r="M11" s="10">
        <v>7083</v>
      </c>
      <c r="N11" s="10">
        <v>500</v>
      </c>
    </row>
    <row r="12" spans="1:14" s="29" customFormat="1" ht="16.5" customHeight="1">
      <c r="A12" s="34"/>
      <c r="B12" s="35" t="s">
        <v>7</v>
      </c>
      <c r="C12" s="8">
        <f t="shared" si="1"/>
        <v>125531</v>
      </c>
      <c r="D12" s="8">
        <f t="shared" si="1"/>
        <v>40654</v>
      </c>
      <c r="E12" s="8">
        <f t="shared" si="1"/>
        <v>79818</v>
      </c>
      <c r="F12" s="8">
        <f t="shared" si="1"/>
        <v>5058</v>
      </c>
      <c r="G12" s="8">
        <f>8+80328</f>
        <v>80336</v>
      </c>
      <c r="H12" s="10">
        <v>16887</v>
      </c>
      <c r="I12" s="10">
        <f>8+59938</f>
        <v>59946</v>
      </c>
      <c r="J12" s="36">
        <v>3503</v>
      </c>
      <c r="K12" s="8">
        <v>45195</v>
      </c>
      <c r="L12" s="10">
        <v>23767</v>
      </c>
      <c r="M12" s="10">
        <v>19872</v>
      </c>
      <c r="N12" s="36">
        <v>1555</v>
      </c>
    </row>
    <row r="13" spans="1:14" s="29" customFormat="1" ht="16.5" customHeight="1" thickBot="1">
      <c r="A13" s="37"/>
      <c r="B13" s="35" t="s">
        <v>6</v>
      </c>
      <c r="C13" s="49">
        <f t="shared" si="1"/>
        <v>1312</v>
      </c>
      <c r="D13" s="49">
        <f t="shared" si="1"/>
        <v>684</v>
      </c>
      <c r="E13" s="49">
        <f t="shared" si="1"/>
        <v>590</v>
      </c>
      <c r="F13" s="49">
        <f t="shared" si="1"/>
        <v>38</v>
      </c>
      <c r="G13" s="49">
        <f aca="true" t="shared" si="2" ref="G13:G44">H13+I13+J13</f>
        <v>0</v>
      </c>
      <c r="H13" s="14"/>
      <c r="I13" s="14"/>
      <c r="J13" s="38"/>
      <c r="K13" s="15">
        <v>1312</v>
      </c>
      <c r="L13" s="14">
        <v>684</v>
      </c>
      <c r="M13" s="14">
        <v>590</v>
      </c>
      <c r="N13" s="38">
        <v>38</v>
      </c>
    </row>
    <row r="14" spans="1:14" s="29" customFormat="1" ht="16.5" customHeight="1" thickTop="1">
      <c r="A14" s="39" t="s">
        <v>40</v>
      </c>
      <c r="B14" s="40"/>
      <c r="C14" s="5">
        <f>SUM(C15:C21)</f>
        <v>27985</v>
      </c>
      <c r="D14" s="5">
        <f aca="true" t="shared" si="3" ref="D14:J14">SUM(D15:D21)</f>
        <v>11685</v>
      </c>
      <c r="E14" s="5">
        <f t="shared" si="3"/>
        <v>15779</v>
      </c>
      <c r="F14" s="5">
        <f t="shared" si="3"/>
        <v>521</v>
      </c>
      <c r="G14" s="6">
        <f>SUM(G15:G21)</f>
        <v>1802</v>
      </c>
      <c r="H14" s="5">
        <f t="shared" si="3"/>
        <v>1188</v>
      </c>
      <c r="I14" s="5">
        <f t="shared" si="3"/>
        <v>570</v>
      </c>
      <c r="J14" s="5">
        <f t="shared" si="3"/>
        <v>44</v>
      </c>
      <c r="K14" s="5">
        <v>26183</v>
      </c>
      <c r="L14" s="5">
        <v>10497</v>
      </c>
      <c r="M14" s="5">
        <v>15209</v>
      </c>
      <c r="N14" s="5">
        <v>477</v>
      </c>
    </row>
    <row r="15" spans="1:14" s="29" customFormat="1" ht="16.5" customHeight="1">
      <c r="A15" s="32"/>
      <c r="B15" s="33" t="s">
        <v>0</v>
      </c>
      <c r="C15" s="8">
        <f>G15+K15</f>
        <v>8216</v>
      </c>
      <c r="D15" s="8">
        <f>H15+L15</f>
        <v>5103</v>
      </c>
      <c r="E15" s="8">
        <f>I15+M15</f>
        <v>2895</v>
      </c>
      <c r="F15" s="8">
        <f>J15+N15</f>
        <v>218</v>
      </c>
      <c r="G15" s="8">
        <v>494</v>
      </c>
      <c r="H15" s="10">
        <v>426</v>
      </c>
      <c r="I15" s="10">
        <v>36</v>
      </c>
      <c r="J15" s="10">
        <v>32</v>
      </c>
      <c r="K15" s="8">
        <v>7722</v>
      </c>
      <c r="L15" s="10">
        <v>4677</v>
      </c>
      <c r="M15" s="10">
        <v>2859</v>
      </c>
      <c r="N15" s="10">
        <v>186</v>
      </c>
    </row>
    <row r="16" spans="1:14" s="29" customFormat="1" ht="16.5" customHeight="1">
      <c r="A16" s="32"/>
      <c r="B16" s="33" t="s">
        <v>45</v>
      </c>
      <c r="C16" s="8">
        <f aca="true" t="shared" si="4" ref="C16:C21">G16+K16</f>
        <v>1477</v>
      </c>
      <c r="D16" s="8">
        <f aca="true" t="shared" si="5" ref="D16:D21">H16+L16</f>
        <v>250</v>
      </c>
      <c r="E16" s="8">
        <f aca="true" t="shared" si="6" ref="E16:E21">I16+M16</f>
        <v>1156</v>
      </c>
      <c r="F16" s="8">
        <f aca="true" t="shared" si="7" ref="F16:F21">J16+N16</f>
        <v>71</v>
      </c>
      <c r="G16" s="8">
        <f t="shared" si="2"/>
        <v>0</v>
      </c>
      <c r="H16" s="10"/>
      <c r="I16" s="10"/>
      <c r="J16" s="36"/>
      <c r="K16" s="8">
        <v>1477</v>
      </c>
      <c r="L16" s="10">
        <v>250</v>
      </c>
      <c r="M16" s="10">
        <v>1156</v>
      </c>
      <c r="N16" s="36">
        <v>71</v>
      </c>
    </row>
    <row r="17" spans="1:14" s="29" customFormat="1" ht="16.5" customHeight="1">
      <c r="A17" s="32"/>
      <c r="B17" s="33" t="s">
        <v>46</v>
      </c>
      <c r="C17" s="8">
        <f t="shared" si="4"/>
        <v>148</v>
      </c>
      <c r="D17" s="8">
        <f t="shared" si="5"/>
        <v>14</v>
      </c>
      <c r="E17" s="8">
        <f t="shared" si="6"/>
        <v>131</v>
      </c>
      <c r="F17" s="8">
        <f t="shared" si="7"/>
        <v>3</v>
      </c>
      <c r="G17" s="8">
        <f t="shared" si="2"/>
        <v>0</v>
      </c>
      <c r="H17" s="10"/>
      <c r="I17" s="10"/>
      <c r="J17" s="36"/>
      <c r="K17" s="8">
        <v>148</v>
      </c>
      <c r="L17" s="10">
        <v>14</v>
      </c>
      <c r="M17" s="10">
        <v>131</v>
      </c>
      <c r="N17" s="36">
        <v>3</v>
      </c>
    </row>
    <row r="18" spans="1:14" s="29" customFormat="1" ht="16.5" customHeight="1">
      <c r="A18" s="32"/>
      <c r="B18" s="33" t="s">
        <v>1</v>
      </c>
      <c r="C18" s="8">
        <f t="shared" si="4"/>
        <v>3934</v>
      </c>
      <c r="D18" s="8">
        <f t="shared" si="5"/>
        <v>1595</v>
      </c>
      <c r="E18" s="8">
        <f t="shared" si="6"/>
        <v>2264</v>
      </c>
      <c r="F18" s="8">
        <f t="shared" si="7"/>
        <v>75</v>
      </c>
      <c r="G18" s="8">
        <v>1308</v>
      </c>
      <c r="H18" s="12">
        <v>762</v>
      </c>
      <c r="I18" s="12">
        <v>534</v>
      </c>
      <c r="J18" s="12">
        <v>12</v>
      </c>
      <c r="K18" s="8">
        <v>2626</v>
      </c>
      <c r="L18" s="12">
        <v>833</v>
      </c>
      <c r="M18" s="12">
        <v>1730</v>
      </c>
      <c r="N18" s="12">
        <v>63</v>
      </c>
    </row>
    <row r="19" spans="1:14" s="29" customFormat="1" ht="16.5" customHeight="1">
      <c r="A19" s="32"/>
      <c r="B19" s="33" t="s">
        <v>2</v>
      </c>
      <c r="C19" s="8">
        <f t="shared" si="4"/>
        <v>11104</v>
      </c>
      <c r="D19" s="8">
        <f t="shared" si="5"/>
        <v>4076</v>
      </c>
      <c r="E19" s="8">
        <f t="shared" si="6"/>
        <v>6943</v>
      </c>
      <c r="F19" s="8">
        <f t="shared" si="7"/>
        <v>85</v>
      </c>
      <c r="G19" s="8">
        <f t="shared" si="2"/>
        <v>0</v>
      </c>
      <c r="H19" s="10"/>
      <c r="I19" s="10"/>
      <c r="J19" s="36"/>
      <c r="K19" s="8">
        <v>11104</v>
      </c>
      <c r="L19" s="10">
        <v>4076</v>
      </c>
      <c r="M19" s="10">
        <v>6943</v>
      </c>
      <c r="N19" s="36">
        <v>85</v>
      </c>
    </row>
    <row r="20" spans="1:14" s="29" customFormat="1" ht="16.5" customHeight="1">
      <c r="A20" s="32"/>
      <c r="B20" s="33" t="s">
        <v>3</v>
      </c>
      <c r="C20" s="8">
        <f t="shared" si="4"/>
        <v>2390</v>
      </c>
      <c r="D20" s="8">
        <f t="shared" si="5"/>
        <v>491</v>
      </c>
      <c r="E20" s="8">
        <f t="shared" si="6"/>
        <v>1860</v>
      </c>
      <c r="F20" s="8">
        <f t="shared" si="7"/>
        <v>39</v>
      </c>
      <c r="G20" s="8">
        <f t="shared" si="2"/>
        <v>0</v>
      </c>
      <c r="H20" s="10"/>
      <c r="I20" s="10"/>
      <c r="J20" s="36"/>
      <c r="K20" s="8">
        <v>2390</v>
      </c>
      <c r="L20" s="10">
        <v>491</v>
      </c>
      <c r="M20" s="10">
        <v>1860</v>
      </c>
      <c r="N20" s="36">
        <v>39</v>
      </c>
    </row>
    <row r="21" spans="1:14" s="29" customFormat="1" ht="16.5" customHeight="1" thickBot="1">
      <c r="A21" s="34"/>
      <c r="B21" s="41" t="s">
        <v>4</v>
      </c>
      <c r="C21" s="47">
        <f t="shared" si="4"/>
        <v>716</v>
      </c>
      <c r="D21" s="8">
        <f t="shared" si="5"/>
        <v>156</v>
      </c>
      <c r="E21" s="8">
        <f t="shared" si="6"/>
        <v>530</v>
      </c>
      <c r="F21" s="8">
        <f t="shared" si="7"/>
        <v>30</v>
      </c>
      <c r="G21" s="49">
        <f t="shared" si="2"/>
        <v>0</v>
      </c>
      <c r="H21" s="13"/>
      <c r="I21" s="13"/>
      <c r="J21" s="13"/>
      <c r="K21" s="11">
        <v>716</v>
      </c>
      <c r="L21" s="13">
        <v>156</v>
      </c>
      <c r="M21" s="13">
        <v>530</v>
      </c>
      <c r="N21" s="13">
        <v>30</v>
      </c>
    </row>
    <row r="22" spans="1:14" s="29" customFormat="1" ht="16.5" customHeight="1" thickTop="1">
      <c r="A22" s="42" t="s">
        <v>41</v>
      </c>
      <c r="B22" s="43"/>
      <c r="C22" s="20">
        <f>SUM(C23:C27)</f>
        <v>98169</v>
      </c>
      <c r="D22" s="20">
        <f aca="true" t="shared" si="8" ref="D22:J22">SUM(D23:D27)</f>
        <v>42617</v>
      </c>
      <c r="E22" s="20">
        <f t="shared" si="8"/>
        <v>52517</v>
      </c>
      <c r="F22" s="20">
        <f t="shared" si="8"/>
        <v>3037</v>
      </c>
      <c r="G22" s="5">
        <f>SUM(G23:G27)</f>
        <v>36292</v>
      </c>
      <c r="H22" s="20">
        <f t="shared" si="8"/>
        <v>11507</v>
      </c>
      <c r="I22" s="20">
        <f t="shared" si="8"/>
        <v>23148</v>
      </c>
      <c r="J22" s="20">
        <f t="shared" si="8"/>
        <v>1639</v>
      </c>
      <c r="K22" s="5">
        <v>61877</v>
      </c>
      <c r="L22" s="20">
        <v>31110</v>
      </c>
      <c r="M22" s="20">
        <v>29368</v>
      </c>
      <c r="N22" s="20">
        <v>1399</v>
      </c>
    </row>
    <row r="23" spans="1:14" s="29" customFormat="1" ht="16.5" customHeight="1">
      <c r="A23" s="32"/>
      <c r="B23" s="33" t="s">
        <v>11</v>
      </c>
      <c r="C23" s="8">
        <f aca="true" t="shared" si="9" ref="C23:F27">G23+K23</f>
        <v>15316</v>
      </c>
      <c r="D23" s="8">
        <f t="shared" si="9"/>
        <v>12146</v>
      </c>
      <c r="E23" s="8">
        <f t="shared" si="9"/>
        <v>2937</v>
      </c>
      <c r="F23" s="8">
        <f t="shared" si="9"/>
        <v>233</v>
      </c>
      <c r="G23" s="8">
        <v>3030</v>
      </c>
      <c r="H23" s="12">
        <v>2767</v>
      </c>
      <c r="I23" s="12">
        <v>255</v>
      </c>
      <c r="J23" s="12">
        <v>8</v>
      </c>
      <c r="K23" s="8">
        <v>12286</v>
      </c>
      <c r="L23" s="12">
        <v>9379</v>
      </c>
      <c r="M23" s="12">
        <v>2682</v>
      </c>
      <c r="N23" s="12">
        <v>225</v>
      </c>
    </row>
    <row r="24" spans="1:14" s="29" customFormat="1" ht="16.5" customHeight="1">
      <c r="A24" s="32"/>
      <c r="B24" s="33" t="s">
        <v>32</v>
      </c>
      <c r="C24" s="8">
        <f t="shared" si="9"/>
        <v>38730</v>
      </c>
      <c r="D24" s="8">
        <f t="shared" si="9"/>
        <v>9412</v>
      </c>
      <c r="E24" s="8">
        <f t="shared" si="9"/>
        <v>28146</v>
      </c>
      <c r="F24" s="8">
        <f t="shared" si="9"/>
        <v>1172</v>
      </c>
      <c r="G24" s="8">
        <f>41+24981</f>
        <v>25022</v>
      </c>
      <c r="H24" s="10">
        <v>4900</v>
      </c>
      <c r="I24" s="10">
        <f>41+19433</f>
        <v>19474</v>
      </c>
      <c r="J24" s="10">
        <v>649</v>
      </c>
      <c r="K24" s="8">
        <v>13708</v>
      </c>
      <c r="L24" s="10">
        <v>4512</v>
      </c>
      <c r="M24" s="10">
        <v>8672</v>
      </c>
      <c r="N24" s="10">
        <v>523</v>
      </c>
    </row>
    <row r="25" spans="1:14" s="29" customFormat="1" ht="16.5" customHeight="1">
      <c r="A25" s="32"/>
      <c r="B25" s="33" t="s">
        <v>33</v>
      </c>
      <c r="C25" s="8">
        <f t="shared" si="9"/>
        <v>8132</v>
      </c>
      <c r="D25" s="8">
        <f t="shared" si="9"/>
        <v>3736</v>
      </c>
      <c r="E25" s="8">
        <f t="shared" si="9"/>
        <v>4274</v>
      </c>
      <c r="F25" s="8">
        <f t="shared" si="9"/>
        <v>122</v>
      </c>
      <c r="G25" s="8">
        <f t="shared" si="2"/>
        <v>323</v>
      </c>
      <c r="H25" s="10">
        <v>235</v>
      </c>
      <c r="I25" s="10">
        <v>86</v>
      </c>
      <c r="J25" s="36">
        <v>2</v>
      </c>
      <c r="K25" s="8">
        <v>7809</v>
      </c>
      <c r="L25" s="10">
        <v>3501</v>
      </c>
      <c r="M25" s="10">
        <v>4188</v>
      </c>
      <c r="N25" s="36">
        <v>120</v>
      </c>
    </row>
    <row r="26" spans="1:14" s="29" customFormat="1" ht="16.5" customHeight="1">
      <c r="A26" s="34"/>
      <c r="B26" s="35" t="s">
        <v>12</v>
      </c>
      <c r="C26" s="8">
        <f t="shared" si="9"/>
        <v>23654</v>
      </c>
      <c r="D26" s="8">
        <f t="shared" si="9"/>
        <v>9149</v>
      </c>
      <c r="E26" s="8">
        <f t="shared" si="9"/>
        <v>13164</v>
      </c>
      <c r="F26" s="8">
        <f t="shared" si="9"/>
        <v>1343</v>
      </c>
      <c r="G26" s="8">
        <f>1164+4185</f>
        <v>5349</v>
      </c>
      <c r="H26" s="10">
        <f>157+1162</f>
        <v>1319</v>
      </c>
      <c r="I26" s="10">
        <f>473+534+2120</f>
        <v>3127</v>
      </c>
      <c r="J26" s="10">
        <v>904</v>
      </c>
      <c r="K26" s="8">
        <v>18305</v>
      </c>
      <c r="L26" s="10">
        <v>7830</v>
      </c>
      <c r="M26" s="10">
        <v>10037</v>
      </c>
      <c r="N26" s="10">
        <v>439</v>
      </c>
    </row>
    <row r="27" spans="1:14" s="29" customFormat="1" ht="16.5" customHeight="1" thickBot="1">
      <c r="A27" s="34"/>
      <c r="B27" s="35" t="s">
        <v>34</v>
      </c>
      <c r="C27" s="49">
        <f t="shared" si="9"/>
        <v>12337</v>
      </c>
      <c r="D27" s="49">
        <f t="shared" si="9"/>
        <v>8174</v>
      </c>
      <c r="E27" s="49">
        <f t="shared" si="9"/>
        <v>3996</v>
      </c>
      <c r="F27" s="8">
        <f t="shared" si="9"/>
        <v>167</v>
      </c>
      <c r="G27" s="47">
        <v>2568</v>
      </c>
      <c r="H27" s="13">
        <v>2286</v>
      </c>
      <c r="I27" s="13">
        <v>206</v>
      </c>
      <c r="J27" s="44">
        <v>76</v>
      </c>
      <c r="K27" s="15">
        <v>9769</v>
      </c>
      <c r="L27" s="13">
        <v>5888</v>
      </c>
      <c r="M27" s="13">
        <v>3790</v>
      </c>
      <c r="N27" s="44">
        <v>91</v>
      </c>
    </row>
    <row r="28" spans="1:14" s="29" customFormat="1" ht="16.5" customHeight="1" thickTop="1">
      <c r="A28" s="42" t="s">
        <v>42</v>
      </c>
      <c r="B28" s="45"/>
      <c r="C28" s="19">
        <f>SUM(C29:C39)</f>
        <v>38369</v>
      </c>
      <c r="D28" s="19">
        <f aca="true" t="shared" si="10" ref="D28:J28">SUM(D29:D39)</f>
        <v>20132</v>
      </c>
      <c r="E28" s="19">
        <f t="shared" si="10"/>
        <v>17104</v>
      </c>
      <c r="F28" s="20">
        <f t="shared" si="10"/>
        <v>1133</v>
      </c>
      <c r="G28" s="20">
        <f t="shared" si="2"/>
        <v>1481</v>
      </c>
      <c r="H28" s="19">
        <f t="shared" si="10"/>
        <v>904</v>
      </c>
      <c r="I28" s="19">
        <f t="shared" si="10"/>
        <v>574</v>
      </c>
      <c r="J28" s="20">
        <f t="shared" si="10"/>
        <v>3</v>
      </c>
      <c r="K28" s="19">
        <v>36890</v>
      </c>
      <c r="L28" s="19">
        <v>19228</v>
      </c>
      <c r="M28" s="19">
        <v>16531</v>
      </c>
      <c r="N28" s="20">
        <v>1131</v>
      </c>
    </row>
    <row r="29" spans="1:14" s="29" customFormat="1" ht="16.5" customHeight="1">
      <c r="A29" s="32"/>
      <c r="B29" s="33" t="s">
        <v>13</v>
      </c>
      <c r="C29" s="8">
        <f>G29+K29</f>
        <v>7939</v>
      </c>
      <c r="D29" s="8">
        <f>H29+L29</f>
        <v>3407</v>
      </c>
      <c r="E29" s="8">
        <f>I29+M29</f>
        <v>4436</v>
      </c>
      <c r="F29" s="8">
        <f>J29+N29</f>
        <v>95</v>
      </c>
      <c r="G29" s="8">
        <v>236</v>
      </c>
      <c r="H29" s="10">
        <v>17</v>
      </c>
      <c r="I29" s="10">
        <v>219</v>
      </c>
      <c r="J29" s="36"/>
      <c r="K29" s="8">
        <v>7703</v>
      </c>
      <c r="L29" s="10">
        <v>3390</v>
      </c>
      <c r="M29" s="10">
        <v>4217</v>
      </c>
      <c r="N29" s="36">
        <v>95</v>
      </c>
    </row>
    <row r="30" spans="1:14" s="29" customFormat="1" ht="16.5" customHeight="1">
      <c r="A30" s="32"/>
      <c r="B30" s="33" t="s">
        <v>15</v>
      </c>
      <c r="C30" s="8">
        <f aca="true" t="shared" si="11" ref="C30:C39">G30+K30</f>
        <v>4335</v>
      </c>
      <c r="D30" s="8">
        <f aca="true" t="shared" si="12" ref="D30:D39">H30+L30</f>
        <v>2634</v>
      </c>
      <c r="E30" s="8">
        <f aca="true" t="shared" si="13" ref="E30:E39">I30+M30</f>
        <v>1512</v>
      </c>
      <c r="F30" s="8">
        <f aca="true" t="shared" si="14" ref="F30:F39">J30+N30</f>
        <v>189</v>
      </c>
      <c r="G30" s="8">
        <f t="shared" si="2"/>
        <v>0</v>
      </c>
      <c r="H30" s="10"/>
      <c r="I30" s="10"/>
      <c r="J30" s="36"/>
      <c r="K30" s="8">
        <v>4335</v>
      </c>
      <c r="L30" s="10">
        <v>2634</v>
      </c>
      <c r="M30" s="10">
        <v>1512</v>
      </c>
      <c r="N30" s="36">
        <v>189</v>
      </c>
    </row>
    <row r="31" spans="1:14" s="29" customFormat="1" ht="16.5" customHeight="1">
      <c r="A31" s="32"/>
      <c r="B31" s="33" t="s">
        <v>14</v>
      </c>
      <c r="C31" s="8">
        <f t="shared" si="11"/>
        <v>21839</v>
      </c>
      <c r="D31" s="8">
        <f t="shared" si="12"/>
        <v>13452</v>
      </c>
      <c r="E31" s="8">
        <f t="shared" si="13"/>
        <v>7770</v>
      </c>
      <c r="F31" s="8">
        <f t="shared" si="14"/>
        <v>616</v>
      </c>
      <c r="G31" s="8">
        <v>1245</v>
      </c>
      <c r="H31" s="10">
        <v>887</v>
      </c>
      <c r="I31" s="10">
        <v>355</v>
      </c>
      <c r="J31" s="36">
        <v>3</v>
      </c>
      <c r="K31" s="8">
        <v>20594</v>
      </c>
      <c r="L31" s="10">
        <v>12565</v>
      </c>
      <c r="M31" s="10">
        <v>7415</v>
      </c>
      <c r="N31" s="36">
        <v>613</v>
      </c>
    </row>
    <row r="32" spans="1:14" s="29" customFormat="1" ht="16.5" customHeight="1">
      <c r="A32" s="32"/>
      <c r="B32" s="33" t="s">
        <v>16</v>
      </c>
      <c r="C32" s="8">
        <f t="shared" si="11"/>
        <v>568</v>
      </c>
      <c r="D32" s="8">
        <f t="shared" si="12"/>
        <v>29</v>
      </c>
      <c r="E32" s="8">
        <f t="shared" si="13"/>
        <v>516</v>
      </c>
      <c r="F32" s="8">
        <f t="shared" si="14"/>
        <v>23</v>
      </c>
      <c r="G32" s="8">
        <f t="shared" si="2"/>
        <v>0</v>
      </c>
      <c r="H32" s="12"/>
      <c r="I32" s="12"/>
      <c r="J32" s="12"/>
      <c r="K32" s="8">
        <v>568</v>
      </c>
      <c r="L32" s="12">
        <v>29</v>
      </c>
      <c r="M32" s="12">
        <v>516</v>
      </c>
      <c r="N32" s="12">
        <v>23</v>
      </c>
    </row>
    <row r="33" spans="1:14" s="29" customFormat="1" ht="16.5" customHeight="1">
      <c r="A33" s="32"/>
      <c r="B33" s="33" t="s">
        <v>35</v>
      </c>
      <c r="C33" s="8">
        <f t="shared" si="11"/>
        <v>309</v>
      </c>
      <c r="D33" s="8">
        <f t="shared" si="12"/>
        <v>19</v>
      </c>
      <c r="E33" s="8">
        <f t="shared" si="13"/>
        <v>278</v>
      </c>
      <c r="F33" s="8">
        <f t="shared" si="14"/>
        <v>12</v>
      </c>
      <c r="G33" s="8">
        <f t="shared" si="2"/>
        <v>0</v>
      </c>
      <c r="H33" s="10"/>
      <c r="I33" s="10"/>
      <c r="J33" s="36"/>
      <c r="K33" s="8">
        <v>309</v>
      </c>
      <c r="L33" s="10">
        <v>19</v>
      </c>
      <c r="M33" s="10">
        <v>278</v>
      </c>
      <c r="N33" s="36">
        <v>12</v>
      </c>
    </row>
    <row r="34" spans="1:14" s="29" customFormat="1" ht="16.5" customHeight="1">
      <c r="A34" s="32"/>
      <c r="B34" s="33" t="s">
        <v>17</v>
      </c>
      <c r="C34" s="8">
        <f t="shared" si="11"/>
        <v>410</v>
      </c>
      <c r="D34" s="8">
        <f t="shared" si="12"/>
        <v>33</v>
      </c>
      <c r="E34" s="8">
        <f t="shared" si="13"/>
        <v>348</v>
      </c>
      <c r="F34" s="8">
        <f t="shared" si="14"/>
        <v>29</v>
      </c>
      <c r="G34" s="8">
        <f t="shared" si="2"/>
        <v>0</v>
      </c>
      <c r="H34" s="10"/>
      <c r="I34" s="10"/>
      <c r="J34" s="36"/>
      <c r="K34" s="8">
        <v>410</v>
      </c>
      <c r="L34" s="10">
        <v>33</v>
      </c>
      <c r="M34" s="10">
        <v>348</v>
      </c>
      <c r="N34" s="36">
        <v>29</v>
      </c>
    </row>
    <row r="35" spans="1:14" s="29" customFormat="1" ht="16.5" customHeight="1">
      <c r="A35" s="32"/>
      <c r="B35" s="33" t="s">
        <v>18</v>
      </c>
      <c r="C35" s="8">
        <f t="shared" si="11"/>
        <v>218</v>
      </c>
      <c r="D35" s="8">
        <f t="shared" si="12"/>
        <v>27</v>
      </c>
      <c r="E35" s="8">
        <f t="shared" si="13"/>
        <v>187</v>
      </c>
      <c r="F35" s="8">
        <f t="shared" si="14"/>
        <v>5</v>
      </c>
      <c r="G35" s="8">
        <f t="shared" si="2"/>
        <v>0</v>
      </c>
      <c r="H35" s="12"/>
      <c r="I35" s="12"/>
      <c r="J35" s="12"/>
      <c r="K35" s="8">
        <v>218</v>
      </c>
      <c r="L35" s="12">
        <v>27</v>
      </c>
      <c r="M35" s="12">
        <v>187</v>
      </c>
      <c r="N35" s="12">
        <v>5</v>
      </c>
    </row>
    <row r="36" spans="1:14" s="29" customFormat="1" ht="16.5" customHeight="1">
      <c r="A36" s="32"/>
      <c r="B36" s="33" t="s">
        <v>19</v>
      </c>
      <c r="C36" s="8">
        <f t="shared" si="11"/>
        <v>518</v>
      </c>
      <c r="D36" s="8">
        <f t="shared" si="12"/>
        <v>97</v>
      </c>
      <c r="E36" s="8">
        <f t="shared" si="13"/>
        <v>409</v>
      </c>
      <c r="F36" s="8">
        <f t="shared" si="14"/>
        <v>12</v>
      </c>
      <c r="G36" s="8">
        <f t="shared" si="2"/>
        <v>0</v>
      </c>
      <c r="H36" s="10"/>
      <c r="I36" s="10"/>
      <c r="J36" s="36"/>
      <c r="K36" s="8">
        <v>518</v>
      </c>
      <c r="L36" s="10">
        <v>97</v>
      </c>
      <c r="M36" s="10">
        <v>409</v>
      </c>
      <c r="N36" s="36">
        <v>12</v>
      </c>
    </row>
    <row r="37" spans="1:14" s="29" customFormat="1" ht="16.5" customHeight="1">
      <c r="A37" s="32"/>
      <c r="B37" s="33" t="s">
        <v>20</v>
      </c>
      <c r="C37" s="8">
        <f t="shared" si="11"/>
        <v>176</v>
      </c>
      <c r="D37" s="8">
        <f t="shared" si="12"/>
        <v>4</v>
      </c>
      <c r="E37" s="8">
        <f t="shared" si="13"/>
        <v>161</v>
      </c>
      <c r="F37" s="8">
        <f t="shared" si="14"/>
        <v>11</v>
      </c>
      <c r="G37" s="8">
        <f t="shared" si="2"/>
        <v>0</v>
      </c>
      <c r="H37" s="10"/>
      <c r="I37" s="10"/>
      <c r="J37" s="36"/>
      <c r="K37" s="8">
        <v>176</v>
      </c>
      <c r="L37" s="10">
        <v>4</v>
      </c>
      <c r="M37" s="10">
        <v>161</v>
      </c>
      <c r="N37" s="36">
        <v>11</v>
      </c>
    </row>
    <row r="38" spans="1:14" s="29" customFormat="1" ht="16.5" customHeight="1">
      <c r="A38" s="32"/>
      <c r="B38" s="33" t="s">
        <v>21</v>
      </c>
      <c r="C38" s="8">
        <f t="shared" si="11"/>
        <v>1524</v>
      </c>
      <c r="D38" s="8">
        <f t="shared" si="12"/>
        <v>283</v>
      </c>
      <c r="E38" s="8">
        <f t="shared" si="13"/>
        <v>1115</v>
      </c>
      <c r="F38" s="8">
        <f t="shared" si="14"/>
        <v>127</v>
      </c>
      <c r="G38" s="8">
        <f t="shared" si="2"/>
        <v>0</v>
      </c>
      <c r="H38" s="10"/>
      <c r="I38" s="10"/>
      <c r="J38" s="36"/>
      <c r="K38" s="8">
        <v>1524</v>
      </c>
      <c r="L38" s="10">
        <v>283</v>
      </c>
      <c r="M38" s="10">
        <v>1115</v>
      </c>
      <c r="N38" s="36">
        <v>127</v>
      </c>
    </row>
    <row r="39" spans="1:14" s="29" customFormat="1" ht="16.5" customHeight="1" thickBot="1">
      <c r="A39" s="37"/>
      <c r="B39" s="41" t="s">
        <v>22</v>
      </c>
      <c r="C39" s="49">
        <f t="shared" si="11"/>
        <v>533</v>
      </c>
      <c r="D39" s="49">
        <f t="shared" si="12"/>
        <v>147</v>
      </c>
      <c r="E39" s="47">
        <f t="shared" si="13"/>
        <v>372</v>
      </c>
      <c r="F39" s="8">
        <f t="shared" si="14"/>
        <v>14</v>
      </c>
      <c r="G39" s="49">
        <f t="shared" si="2"/>
        <v>0</v>
      </c>
      <c r="H39" s="14"/>
      <c r="I39" s="14"/>
      <c r="J39" s="38"/>
      <c r="K39" s="11">
        <v>533</v>
      </c>
      <c r="L39" s="14">
        <v>147</v>
      </c>
      <c r="M39" s="14">
        <v>372</v>
      </c>
      <c r="N39" s="38">
        <v>14</v>
      </c>
    </row>
    <row r="40" spans="1:14" s="29" customFormat="1" ht="16.5" customHeight="1" thickTop="1">
      <c r="A40" s="42" t="s">
        <v>47</v>
      </c>
      <c r="B40" s="45"/>
      <c r="C40" s="19">
        <f>SUM(C41:C44)</f>
        <v>24165</v>
      </c>
      <c r="D40" s="19">
        <f aca="true" t="shared" si="15" ref="D40:J40">SUM(D41:D44)</f>
        <v>15411</v>
      </c>
      <c r="E40" s="20">
        <f t="shared" si="15"/>
        <v>8355</v>
      </c>
      <c r="F40" s="20">
        <f t="shared" si="15"/>
        <v>399</v>
      </c>
      <c r="G40" s="48">
        <f t="shared" si="2"/>
        <v>6247</v>
      </c>
      <c r="H40" s="19">
        <f t="shared" si="15"/>
        <v>2983</v>
      </c>
      <c r="I40" s="19">
        <f t="shared" si="15"/>
        <v>3196</v>
      </c>
      <c r="J40" s="51">
        <f t="shared" si="15"/>
        <v>68</v>
      </c>
      <c r="K40" s="19">
        <v>17918</v>
      </c>
      <c r="L40" s="19">
        <v>12428</v>
      </c>
      <c r="M40" s="19">
        <v>5159</v>
      </c>
      <c r="N40" s="20">
        <v>331</v>
      </c>
    </row>
    <row r="41" spans="1:14" s="29" customFormat="1" ht="16.5" customHeight="1">
      <c r="A41" s="32"/>
      <c r="B41" s="33" t="s">
        <v>8</v>
      </c>
      <c r="C41" s="8">
        <f aca="true" t="shared" si="16" ref="C41:F44">G41+K41</f>
        <v>9785</v>
      </c>
      <c r="D41" s="8">
        <f t="shared" si="16"/>
        <v>6760</v>
      </c>
      <c r="E41" s="8">
        <f t="shared" si="16"/>
        <v>2835</v>
      </c>
      <c r="F41" s="8">
        <f t="shared" si="16"/>
        <v>191</v>
      </c>
      <c r="G41" s="8">
        <v>2156</v>
      </c>
      <c r="H41" s="10">
        <v>1058</v>
      </c>
      <c r="I41" s="10">
        <v>1089</v>
      </c>
      <c r="J41" s="36">
        <v>9</v>
      </c>
      <c r="K41" s="8">
        <v>7629</v>
      </c>
      <c r="L41" s="10">
        <v>5702</v>
      </c>
      <c r="M41" s="10">
        <v>1746</v>
      </c>
      <c r="N41" s="36">
        <v>182</v>
      </c>
    </row>
    <row r="42" spans="1:14" s="29" customFormat="1" ht="16.5" customHeight="1">
      <c r="A42" s="32"/>
      <c r="B42" s="33" t="s">
        <v>31</v>
      </c>
      <c r="C42" s="8">
        <f t="shared" si="16"/>
        <v>2539</v>
      </c>
      <c r="D42" s="8">
        <f t="shared" si="16"/>
        <v>1326</v>
      </c>
      <c r="E42" s="8">
        <f t="shared" si="16"/>
        <v>1159</v>
      </c>
      <c r="F42" s="8">
        <f t="shared" si="16"/>
        <v>53</v>
      </c>
      <c r="G42" s="8">
        <f t="shared" si="2"/>
        <v>25</v>
      </c>
      <c r="H42" s="10"/>
      <c r="I42" s="10">
        <v>25</v>
      </c>
      <c r="J42" s="36"/>
      <c r="K42" s="8">
        <v>2514</v>
      </c>
      <c r="L42" s="10">
        <v>1326</v>
      </c>
      <c r="M42" s="10">
        <v>1134</v>
      </c>
      <c r="N42" s="36">
        <v>53</v>
      </c>
    </row>
    <row r="43" spans="1:14" s="29" customFormat="1" ht="16.5" customHeight="1">
      <c r="A43" s="32"/>
      <c r="B43" s="33" t="s">
        <v>9</v>
      </c>
      <c r="C43" s="8">
        <f t="shared" si="16"/>
        <v>11373</v>
      </c>
      <c r="D43" s="8">
        <f t="shared" si="16"/>
        <v>7139</v>
      </c>
      <c r="E43" s="8">
        <f t="shared" si="16"/>
        <v>4093</v>
      </c>
      <c r="F43" s="8">
        <f t="shared" si="16"/>
        <v>141</v>
      </c>
      <c r="G43" s="8">
        <v>4066</v>
      </c>
      <c r="H43" s="10">
        <v>1925</v>
      </c>
      <c r="I43" s="10">
        <v>2082</v>
      </c>
      <c r="J43" s="36">
        <v>59</v>
      </c>
      <c r="K43" s="8">
        <v>7307</v>
      </c>
      <c r="L43" s="10">
        <v>5214</v>
      </c>
      <c r="M43" s="10">
        <v>2011</v>
      </c>
      <c r="N43" s="36">
        <v>82</v>
      </c>
    </row>
    <row r="44" spans="1:14" s="29" customFormat="1" ht="16.5" customHeight="1" thickBot="1">
      <c r="A44" s="37"/>
      <c r="B44" s="41" t="s">
        <v>10</v>
      </c>
      <c r="C44" s="49">
        <f t="shared" si="16"/>
        <v>468</v>
      </c>
      <c r="D44" s="49">
        <f t="shared" si="16"/>
        <v>186</v>
      </c>
      <c r="E44" s="49">
        <f t="shared" si="16"/>
        <v>268</v>
      </c>
      <c r="F44" s="49">
        <f t="shared" si="16"/>
        <v>14</v>
      </c>
      <c r="G44" s="49">
        <f t="shared" si="2"/>
        <v>0</v>
      </c>
      <c r="H44" s="14"/>
      <c r="I44" s="14"/>
      <c r="J44" s="38"/>
      <c r="K44" s="11">
        <v>468</v>
      </c>
      <c r="L44" s="14">
        <v>186</v>
      </c>
      <c r="M44" s="14">
        <v>268</v>
      </c>
      <c r="N44" s="38">
        <v>14</v>
      </c>
    </row>
    <row r="45" spans="3:6" s="29" customFormat="1" ht="12.75" thickTop="1">
      <c r="C45" s="52"/>
      <c r="D45" s="52"/>
      <c r="E45" s="52"/>
      <c r="F45" s="52"/>
    </row>
    <row r="46" spans="3:6" s="17" customFormat="1" ht="13.5">
      <c r="C46" s="54" t="s">
        <v>50</v>
      </c>
      <c r="D46" s="54"/>
      <c r="E46" s="54"/>
      <c r="F46" s="54"/>
    </row>
    <row r="47" spans="2:6" s="17" customFormat="1" ht="13.5">
      <c r="B47" s="21"/>
      <c r="C47" s="54"/>
      <c r="D47" s="54"/>
      <c r="E47" s="54"/>
      <c r="F47" s="54"/>
    </row>
  </sheetData>
  <sheetProtection/>
  <mergeCells count="10">
    <mergeCell ref="G3:J3"/>
    <mergeCell ref="K3:N3"/>
    <mergeCell ref="A7:B7"/>
    <mergeCell ref="A5:B5"/>
    <mergeCell ref="A6:B6"/>
    <mergeCell ref="A9:B9"/>
    <mergeCell ref="A8:B8"/>
    <mergeCell ref="A3:B4"/>
    <mergeCell ref="C3:F3"/>
    <mergeCell ref="C46:F47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300" verticalDpi="300" orientation="portrait" paperSize="9" r:id="rId1"/>
  <headerFooter alignWithMargins="0">
    <oddFooter>&amp;C&amp;P</oddFooter>
  </headerFooter>
  <colBreaks count="2" manualBreakCount="2">
    <brk id="6" max="47" man="1"/>
    <brk id="10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75" zoomScaleSheetLayoutView="75" zoomScalePageLayoutView="0" workbookViewId="0" topLeftCell="A25">
      <selection activeCell="E52" sqref="E52"/>
    </sheetView>
  </sheetViews>
  <sheetFormatPr defaultColWidth="9.00390625" defaultRowHeight="13.5"/>
  <cols>
    <col min="1" max="1" width="4.625" style="17" customWidth="1"/>
    <col min="2" max="2" width="17.125" style="21" customWidth="1"/>
    <col min="3" max="14" width="13.625" style="17" customWidth="1"/>
    <col min="15" max="16384" width="9.00390625" style="17" customWidth="1"/>
  </cols>
  <sheetData>
    <row r="1" spans="1:14" ht="16.5" customHeight="1">
      <c r="A1" s="24"/>
      <c r="C1" s="27" t="s">
        <v>36</v>
      </c>
      <c r="D1" s="25"/>
      <c r="E1" s="25"/>
      <c r="F1" s="25"/>
      <c r="G1" s="25"/>
      <c r="H1" s="25"/>
      <c r="I1" s="25"/>
      <c r="J1" s="26"/>
      <c r="K1" s="25"/>
      <c r="L1" s="25"/>
      <c r="M1" s="25"/>
      <c r="N1" s="25"/>
    </row>
    <row r="2" spans="1:14" ht="16.5" customHeight="1">
      <c r="A2" s="1"/>
      <c r="B2" s="1"/>
      <c r="C2" s="2"/>
      <c r="D2" s="2"/>
      <c r="E2" s="2"/>
      <c r="F2" s="23" t="s">
        <v>43</v>
      </c>
      <c r="G2" s="2"/>
      <c r="H2" s="2"/>
      <c r="I2" s="2"/>
      <c r="J2" s="23" t="s">
        <v>44</v>
      </c>
      <c r="K2" s="2"/>
      <c r="L2" s="2"/>
      <c r="M2" s="2"/>
      <c r="N2" s="23" t="s">
        <v>44</v>
      </c>
    </row>
    <row r="3" spans="1:14" ht="16.5" customHeight="1">
      <c r="A3" s="57" t="s">
        <v>48</v>
      </c>
      <c r="B3" s="57"/>
      <c r="C3" s="59" t="s">
        <v>24</v>
      </c>
      <c r="D3" s="60"/>
      <c r="E3" s="60"/>
      <c r="F3" s="61"/>
      <c r="G3" s="59" t="s">
        <v>25</v>
      </c>
      <c r="H3" s="60"/>
      <c r="I3" s="60"/>
      <c r="J3" s="61"/>
      <c r="K3" s="59" t="s">
        <v>26</v>
      </c>
      <c r="L3" s="60"/>
      <c r="M3" s="60"/>
      <c r="N3" s="61"/>
    </row>
    <row r="4" spans="1:14" ht="16.5" customHeight="1" thickBot="1">
      <c r="A4" s="58"/>
      <c r="B4" s="58"/>
      <c r="C4" s="4" t="s">
        <v>27</v>
      </c>
      <c r="D4" s="4" t="s">
        <v>28</v>
      </c>
      <c r="E4" s="4" t="s">
        <v>29</v>
      </c>
      <c r="F4" s="4" t="s">
        <v>30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27</v>
      </c>
      <c r="L4" s="4" t="s">
        <v>28</v>
      </c>
      <c r="M4" s="4" t="s">
        <v>29</v>
      </c>
      <c r="N4" s="4" t="s">
        <v>30</v>
      </c>
    </row>
    <row r="5" spans="1:16" ht="16.5" customHeight="1" thickTop="1">
      <c r="A5" s="56">
        <v>38442</v>
      </c>
      <c r="B5" s="56"/>
      <c r="C5" s="8">
        <v>61656</v>
      </c>
      <c r="D5" s="8">
        <v>37619</v>
      </c>
      <c r="E5" s="8">
        <v>24031</v>
      </c>
      <c r="F5" s="8">
        <v>6</v>
      </c>
      <c r="G5" s="9">
        <v>17670</v>
      </c>
      <c r="H5" s="9">
        <v>5911</v>
      </c>
      <c r="I5" s="9">
        <v>11754</v>
      </c>
      <c r="J5" s="9">
        <v>6</v>
      </c>
      <c r="K5" s="9">
        <v>43985</v>
      </c>
      <c r="L5" s="9">
        <v>31708</v>
      </c>
      <c r="M5" s="9">
        <v>12277</v>
      </c>
      <c r="N5" s="8"/>
      <c r="P5" s="18"/>
    </row>
    <row r="6" spans="1:16" ht="16.5" customHeight="1">
      <c r="A6" s="56">
        <v>38807</v>
      </c>
      <c r="B6" s="56"/>
      <c r="C6" s="8">
        <v>63750</v>
      </c>
      <c r="D6" s="8">
        <v>39222</v>
      </c>
      <c r="E6" s="8">
        <v>24526</v>
      </c>
      <c r="F6" s="8">
        <v>2</v>
      </c>
      <c r="G6" s="9">
        <v>17835</v>
      </c>
      <c r="H6" s="9">
        <v>5984</v>
      </c>
      <c r="I6" s="9">
        <v>11849</v>
      </c>
      <c r="J6" s="9">
        <v>2</v>
      </c>
      <c r="K6" s="9">
        <v>45916</v>
      </c>
      <c r="L6" s="9">
        <v>33238</v>
      </c>
      <c r="M6" s="9">
        <v>12678</v>
      </c>
      <c r="N6" s="8"/>
      <c r="P6" s="18"/>
    </row>
    <row r="7" spans="1:14" ht="16.5" customHeight="1">
      <c r="A7" s="56">
        <v>39172</v>
      </c>
      <c r="B7" s="56"/>
      <c r="C7" s="8">
        <v>65299</v>
      </c>
      <c r="D7" s="8">
        <v>40374</v>
      </c>
      <c r="E7" s="8">
        <v>24923</v>
      </c>
      <c r="F7" s="8">
        <v>2</v>
      </c>
      <c r="G7" s="9">
        <v>17830</v>
      </c>
      <c r="H7" s="9">
        <v>5971</v>
      </c>
      <c r="I7" s="9">
        <v>11856</v>
      </c>
      <c r="J7" s="9">
        <v>2</v>
      </c>
      <c r="K7" s="9">
        <v>47469</v>
      </c>
      <c r="L7" s="9">
        <v>34403</v>
      </c>
      <c r="M7" s="9">
        <v>13067</v>
      </c>
      <c r="N7" s="8"/>
    </row>
    <row r="8" spans="1:14" ht="16.5" customHeight="1">
      <c r="A8" s="56">
        <v>39538</v>
      </c>
      <c r="B8" s="56"/>
      <c r="C8" s="8">
        <v>66108</v>
      </c>
      <c r="D8" s="8">
        <v>41092</v>
      </c>
      <c r="E8" s="8">
        <v>25014</v>
      </c>
      <c r="F8" s="8">
        <v>2</v>
      </c>
      <c r="G8" s="8">
        <v>17769</v>
      </c>
      <c r="H8" s="8">
        <v>5968</v>
      </c>
      <c r="I8" s="8">
        <v>11798</v>
      </c>
      <c r="J8" s="8">
        <v>2</v>
      </c>
      <c r="K8" s="8">
        <v>48339</v>
      </c>
      <c r="L8" s="8">
        <v>35124</v>
      </c>
      <c r="M8" s="8">
        <v>13216</v>
      </c>
      <c r="N8" s="8"/>
    </row>
    <row r="9" spans="1:14" s="29" customFormat="1" ht="16.5" customHeight="1" thickBot="1">
      <c r="A9" s="55">
        <v>39903</v>
      </c>
      <c r="B9" s="55"/>
      <c r="C9" s="49">
        <f>G9+K9</f>
        <v>67766</v>
      </c>
      <c r="D9" s="49">
        <f>H9+L9</f>
        <v>42255</v>
      </c>
      <c r="E9" s="49">
        <f>I9+M9</f>
        <v>25510</v>
      </c>
      <c r="F9" s="49">
        <f>J9+N9</f>
        <v>2</v>
      </c>
      <c r="G9" s="13">
        <f>H9+I9+J9</f>
        <v>18685</v>
      </c>
      <c r="H9" s="13">
        <f>H10+H14+H22+H28+H40</f>
        <v>6502</v>
      </c>
      <c r="I9" s="13">
        <f>I10+I14+I22+I28+I40</f>
        <v>12181</v>
      </c>
      <c r="J9" s="13">
        <f>J10+J14+J22+J28+J40</f>
        <v>2</v>
      </c>
      <c r="K9" s="44">
        <v>49081</v>
      </c>
      <c r="L9" s="44">
        <v>35753</v>
      </c>
      <c r="M9" s="44">
        <v>13329</v>
      </c>
      <c r="N9" s="44"/>
    </row>
    <row r="10" spans="1:14" s="29" customFormat="1" ht="16.5" customHeight="1" thickTop="1">
      <c r="A10" s="30" t="s">
        <v>39</v>
      </c>
      <c r="B10" s="31"/>
      <c r="C10" s="6">
        <f aca="true" t="shared" si="0" ref="C10:J10">SUM(C11:C13)</f>
        <v>30682</v>
      </c>
      <c r="D10" s="6">
        <f t="shared" si="0"/>
        <v>18325</v>
      </c>
      <c r="E10" s="6">
        <f t="shared" si="0"/>
        <v>12357</v>
      </c>
      <c r="F10" s="6">
        <f t="shared" si="0"/>
        <v>2</v>
      </c>
      <c r="G10" s="6">
        <f>H10+I10+J10</f>
        <v>11591</v>
      </c>
      <c r="H10" s="6">
        <f t="shared" si="0"/>
        <v>2991</v>
      </c>
      <c r="I10" s="6">
        <f t="shared" si="0"/>
        <v>8598</v>
      </c>
      <c r="J10" s="6">
        <f t="shared" si="0"/>
        <v>2</v>
      </c>
      <c r="K10" s="5">
        <v>19092</v>
      </c>
      <c r="L10" s="5">
        <v>15333</v>
      </c>
      <c r="M10" s="5">
        <v>3758</v>
      </c>
      <c r="N10" s="5"/>
    </row>
    <row r="11" spans="1:14" s="29" customFormat="1" ht="16.5" customHeight="1">
      <c r="A11" s="32"/>
      <c r="B11" s="33" t="s">
        <v>5</v>
      </c>
      <c r="C11" s="8">
        <f aca="true" t="shared" si="1" ref="C11:F13">G11+K11</f>
        <v>9236</v>
      </c>
      <c r="D11" s="8">
        <f t="shared" si="1"/>
        <v>8303</v>
      </c>
      <c r="E11" s="8">
        <f t="shared" si="1"/>
        <v>933</v>
      </c>
      <c r="F11" s="8">
        <f t="shared" si="1"/>
        <v>0</v>
      </c>
      <c r="G11" s="8">
        <v>272</v>
      </c>
      <c r="H11" s="10">
        <v>207</v>
      </c>
      <c r="I11" s="10">
        <v>65</v>
      </c>
      <c r="J11" s="10"/>
      <c r="K11" s="8">
        <v>8964</v>
      </c>
      <c r="L11" s="36">
        <v>8096</v>
      </c>
      <c r="M11" s="36">
        <v>868</v>
      </c>
      <c r="N11" s="36"/>
    </row>
    <row r="12" spans="1:14" s="29" customFormat="1" ht="16.5" customHeight="1">
      <c r="A12" s="34"/>
      <c r="B12" s="35" t="s">
        <v>7</v>
      </c>
      <c r="C12" s="8">
        <f t="shared" si="1"/>
        <v>21191</v>
      </c>
      <c r="D12" s="8">
        <f t="shared" si="1"/>
        <v>9826</v>
      </c>
      <c r="E12" s="8">
        <f t="shared" si="1"/>
        <v>11364</v>
      </c>
      <c r="F12" s="8">
        <f t="shared" si="1"/>
        <v>2</v>
      </c>
      <c r="G12" s="8">
        <v>11318</v>
      </c>
      <c r="H12" s="10">
        <v>2784</v>
      </c>
      <c r="I12" s="10">
        <v>8533</v>
      </c>
      <c r="J12" s="36">
        <v>2</v>
      </c>
      <c r="K12" s="8">
        <v>9873</v>
      </c>
      <c r="L12" s="36">
        <v>7042</v>
      </c>
      <c r="M12" s="36">
        <v>2831</v>
      </c>
      <c r="N12" s="36"/>
    </row>
    <row r="13" spans="1:14" s="29" customFormat="1" ht="16.5" customHeight="1" thickBot="1">
      <c r="A13" s="37"/>
      <c r="B13" s="35" t="s">
        <v>6</v>
      </c>
      <c r="C13" s="49">
        <f t="shared" si="1"/>
        <v>255</v>
      </c>
      <c r="D13" s="49">
        <f t="shared" si="1"/>
        <v>196</v>
      </c>
      <c r="E13" s="49">
        <f t="shared" si="1"/>
        <v>60</v>
      </c>
      <c r="F13" s="49">
        <f t="shared" si="1"/>
        <v>0</v>
      </c>
      <c r="G13" s="49">
        <f aca="true" t="shared" si="2" ref="G13:G44">H13+I13+J13</f>
        <v>0</v>
      </c>
      <c r="H13" s="14"/>
      <c r="I13" s="14"/>
      <c r="J13" s="38"/>
      <c r="K13" s="15">
        <v>255</v>
      </c>
      <c r="L13" s="38">
        <v>196</v>
      </c>
      <c r="M13" s="38">
        <v>60</v>
      </c>
      <c r="N13" s="38"/>
    </row>
    <row r="14" spans="1:14" s="29" customFormat="1" ht="16.5" customHeight="1" thickTop="1">
      <c r="A14" s="39" t="s">
        <v>40</v>
      </c>
      <c r="B14" s="40"/>
      <c r="C14" s="5">
        <f aca="true" t="shared" si="3" ref="C14:J14">SUM(C15:C21)</f>
        <v>5110</v>
      </c>
      <c r="D14" s="5">
        <f t="shared" si="3"/>
        <v>2817</v>
      </c>
      <c r="E14" s="5">
        <f t="shared" si="3"/>
        <v>2294</v>
      </c>
      <c r="F14" s="5">
        <f t="shared" si="3"/>
        <v>0</v>
      </c>
      <c r="G14" s="6">
        <f>H14+I14+J14</f>
        <v>333</v>
      </c>
      <c r="H14" s="5">
        <f t="shared" si="3"/>
        <v>243</v>
      </c>
      <c r="I14" s="5">
        <f t="shared" si="3"/>
        <v>90</v>
      </c>
      <c r="J14" s="5">
        <f t="shared" si="3"/>
        <v>0</v>
      </c>
      <c r="K14" s="5">
        <v>4778</v>
      </c>
      <c r="L14" s="5">
        <v>2574</v>
      </c>
      <c r="M14" s="5">
        <v>2204</v>
      </c>
      <c r="N14" s="5"/>
    </row>
    <row r="15" spans="1:14" s="29" customFormat="1" ht="16.5" customHeight="1">
      <c r="A15" s="32"/>
      <c r="B15" s="33" t="s">
        <v>0</v>
      </c>
      <c r="C15" s="8">
        <f>G15+K15</f>
        <v>1702</v>
      </c>
      <c r="D15" s="8">
        <f>H15+L15</f>
        <v>1290</v>
      </c>
      <c r="E15" s="8">
        <f>I15+M15</f>
        <v>412</v>
      </c>
      <c r="F15" s="8">
        <f>J15+N15</f>
        <v>0</v>
      </c>
      <c r="G15" s="8">
        <v>101</v>
      </c>
      <c r="H15" s="10">
        <v>96</v>
      </c>
      <c r="I15" s="10">
        <v>5</v>
      </c>
      <c r="J15" s="10"/>
      <c r="K15" s="8">
        <v>1601</v>
      </c>
      <c r="L15" s="36">
        <v>1194</v>
      </c>
      <c r="M15" s="36">
        <v>407</v>
      </c>
      <c r="N15" s="36"/>
    </row>
    <row r="16" spans="1:14" s="29" customFormat="1" ht="16.5" customHeight="1">
      <c r="A16" s="32"/>
      <c r="B16" s="33" t="s">
        <v>45</v>
      </c>
      <c r="C16" s="8">
        <f aca="true" t="shared" si="4" ref="C16:C21">G16+K16</f>
        <v>210</v>
      </c>
      <c r="D16" s="8">
        <f aca="true" t="shared" si="5" ref="D16:D21">H16+L16</f>
        <v>45</v>
      </c>
      <c r="E16" s="8">
        <f aca="true" t="shared" si="6" ref="E16:E21">I16+M16</f>
        <v>165</v>
      </c>
      <c r="F16" s="8">
        <f aca="true" t="shared" si="7" ref="F16:F21">J16+N16</f>
        <v>0</v>
      </c>
      <c r="G16" s="8">
        <f t="shared" si="2"/>
        <v>0</v>
      </c>
      <c r="H16" s="10"/>
      <c r="I16" s="10"/>
      <c r="J16" s="36"/>
      <c r="K16" s="8">
        <v>210</v>
      </c>
      <c r="L16" s="36">
        <v>45</v>
      </c>
      <c r="M16" s="36">
        <v>165</v>
      </c>
      <c r="N16" s="36"/>
    </row>
    <row r="17" spans="1:14" s="29" customFormat="1" ht="16.5" customHeight="1">
      <c r="A17" s="32"/>
      <c r="B17" s="33" t="s">
        <v>46</v>
      </c>
      <c r="C17" s="8">
        <f t="shared" si="4"/>
        <v>21</v>
      </c>
      <c r="D17" s="8">
        <f t="shared" si="5"/>
        <v>3</v>
      </c>
      <c r="E17" s="8">
        <f t="shared" si="6"/>
        <v>18</v>
      </c>
      <c r="F17" s="8">
        <f t="shared" si="7"/>
        <v>0</v>
      </c>
      <c r="G17" s="8">
        <f t="shared" si="2"/>
        <v>0</v>
      </c>
      <c r="H17" s="10"/>
      <c r="I17" s="10"/>
      <c r="J17" s="36"/>
      <c r="K17" s="8">
        <v>21</v>
      </c>
      <c r="L17" s="36">
        <v>3</v>
      </c>
      <c r="M17" s="36">
        <v>18</v>
      </c>
      <c r="N17" s="36"/>
    </row>
    <row r="18" spans="1:14" s="29" customFormat="1" ht="16.5" customHeight="1">
      <c r="A18" s="32"/>
      <c r="B18" s="33" t="s">
        <v>1</v>
      </c>
      <c r="C18" s="8">
        <f t="shared" si="4"/>
        <v>770</v>
      </c>
      <c r="D18" s="8">
        <f t="shared" si="5"/>
        <v>325</v>
      </c>
      <c r="E18" s="8">
        <f t="shared" si="6"/>
        <v>445</v>
      </c>
      <c r="F18" s="8">
        <f t="shared" si="7"/>
        <v>0</v>
      </c>
      <c r="G18" s="8">
        <v>232</v>
      </c>
      <c r="H18" s="12">
        <v>147</v>
      </c>
      <c r="I18" s="12">
        <v>85</v>
      </c>
      <c r="J18" s="12"/>
      <c r="K18" s="8">
        <v>538</v>
      </c>
      <c r="L18" s="46">
        <v>178</v>
      </c>
      <c r="M18" s="46">
        <v>360</v>
      </c>
      <c r="N18" s="46"/>
    </row>
    <row r="19" spans="1:14" s="29" customFormat="1" ht="16.5" customHeight="1">
      <c r="A19" s="32"/>
      <c r="B19" s="33" t="s">
        <v>2</v>
      </c>
      <c r="C19" s="8">
        <f t="shared" si="4"/>
        <v>1968</v>
      </c>
      <c r="D19" s="8">
        <f t="shared" si="5"/>
        <v>1027</v>
      </c>
      <c r="E19" s="8">
        <f t="shared" si="6"/>
        <v>941</v>
      </c>
      <c r="F19" s="8">
        <f t="shared" si="7"/>
        <v>0</v>
      </c>
      <c r="G19" s="8">
        <f t="shared" si="2"/>
        <v>0</v>
      </c>
      <c r="H19" s="10"/>
      <c r="I19" s="10"/>
      <c r="J19" s="36"/>
      <c r="K19" s="8">
        <v>1968</v>
      </c>
      <c r="L19" s="36">
        <v>1027</v>
      </c>
      <c r="M19" s="36">
        <v>941</v>
      </c>
      <c r="N19" s="36"/>
    </row>
    <row r="20" spans="1:14" s="29" customFormat="1" ht="16.5" customHeight="1">
      <c r="A20" s="32"/>
      <c r="B20" s="33" t="s">
        <v>3</v>
      </c>
      <c r="C20" s="8">
        <f t="shared" si="4"/>
        <v>344</v>
      </c>
      <c r="D20" s="8">
        <f t="shared" si="5"/>
        <v>99</v>
      </c>
      <c r="E20" s="8">
        <f t="shared" si="6"/>
        <v>246</v>
      </c>
      <c r="F20" s="8">
        <f t="shared" si="7"/>
        <v>0</v>
      </c>
      <c r="G20" s="8">
        <f t="shared" si="2"/>
        <v>0</v>
      </c>
      <c r="H20" s="10"/>
      <c r="I20" s="10"/>
      <c r="J20" s="36"/>
      <c r="K20" s="8">
        <v>344</v>
      </c>
      <c r="L20" s="36">
        <v>99</v>
      </c>
      <c r="M20" s="36">
        <v>246</v>
      </c>
      <c r="N20" s="36"/>
    </row>
    <row r="21" spans="1:14" s="29" customFormat="1" ht="16.5" customHeight="1" thickBot="1">
      <c r="A21" s="34"/>
      <c r="B21" s="41" t="s">
        <v>4</v>
      </c>
      <c r="C21" s="49">
        <f t="shared" si="4"/>
        <v>95</v>
      </c>
      <c r="D21" s="8">
        <f t="shared" si="5"/>
        <v>28</v>
      </c>
      <c r="E21" s="8">
        <f t="shared" si="6"/>
        <v>67</v>
      </c>
      <c r="F21" s="8">
        <f t="shared" si="7"/>
        <v>0</v>
      </c>
      <c r="G21" s="49">
        <f t="shared" si="2"/>
        <v>0</v>
      </c>
      <c r="H21" s="13"/>
      <c r="I21" s="13"/>
      <c r="J21" s="13"/>
      <c r="K21" s="11">
        <v>95</v>
      </c>
      <c r="L21" s="44">
        <v>28</v>
      </c>
      <c r="M21" s="44">
        <v>67</v>
      </c>
      <c r="N21" s="44"/>
    </row>
    <row r="22" spans="1:14" s="29" customFormat="1" ht="16.5" customHeight="1" thickTop="1">
      <c r="A22" s="42" t="s">
        <v>41</v>
      </c>
      <c r="B22" s="43"/>
      <c r="C22" s="5">
        <f aca="true" t="shared" si="8" ref="C22:J22">SUM(C23:C27)</f>
        <v>18856</v>
      </c>
      <c r="D22" s="20">
        <f t="shared" si="8"/>
        <v>11604</v>
      </c>
      <c r="E22" s="20">
        <f t="shared" si="8"/>
        <v>7250</v>
      </c>
      <c r="F22" s="20">
        <f t="shared" si="8"/>
        <v>0</v>
      </c>
      <c r="G22" s="6">
        <f>H22+I22+J22</f>
        <v>5543</v>
      </c>
      <c r="H22" s="20">
        <f t="shared" si="8"/>
        <v>2524</v>
      </c>
      <c r="I22" s="20">
        <f t="shared" si="8"/>
        <v>3019</v>
      </c>
      <c r="J22" s="20">
        <f t="shared" si="8"/>
        <v>0</v>
      </c>
      <c r="K22" s="5">
        <v>13313</v>
      </c>
      <c r="L22" s="20">
        <v>9081</v>
      </c>
      <c r="M22" s="20">
        <v>4231</v>
      </c>
      <c r="N22" s="20"/>
    </row>
    <row r="23" spans="1:14" s="29" customFormat="1" ht="16.5" customHeight="1">
      <c r="A23" s="32"/>
      <c r="B23" s="33" t="s">
        <v>11</v>
      </c>
      <c r="C23" s="8">
        <f aca="true" t="shared" si="9" ref="C23:F27">G23+K23</f>
        <v>4025</v>
      </c>
      <c r="D23" s="8">
        <f t="shared" si="9"/>
        <v>3576</v>
      </c>
      <c r="E23" s="8">
        <f t="shared" si="9"/>
        <v>449</v>
      </c>
      <c r="F23" s="8">
        <f t="shared" si="9"/>
        <v>0</v>
      </c>
      <c r="G23" s="8">
        <v>709</v>
      </c>
      <c r="H23" s="12">
        <v>678</v>
      </c>
      <c r="I23" s="12">
        <v>31</v>
      </c>
      <c r="J23" s="12"/>
      <c r="K23" s="8">
        <v>3316</v>
      </c>
      <c r="L23" s="46">
        <v>2898</v>
      </c>
      <c r="M23" s="46">
        <v>418</v>
      </c>
      <c r="N23" s="46"/>
    </row>
    <row r="24" spans="1:14" s="29" customFormat="1" ht="16.5" customHeight="1">
      <c r="A24" s="32"/>
      <c r="B24" s="33" t="s">
        <v>32</v>
      </c>
      <c r="C24" s="8">
        <f t="shared" si="9"/>
        <v>6099</v>
      </c>
      <c r="D24" s="8">
        <f t="shared" si="9"/>
        <v>2155</v>
      </c>
      <c r="E24" s="8">
        <f t="shared" si="9"/>
        <v>3942</v>
      </c>
      <c r="F24" s="8">
        <f t="shared" si="9"/>
        <v>0</v>
      </c>
      <c r="G24" s="8">
        <f>6+3616</f>
        <v>3622</v>
      </c>
      <c r="H24" s="10">
        <v>954</v>
      </c>
      <c r="I24" s="10">
        <f>6+2661</f>
        <v>2667</v>
      </c>
      <c r="J24" s="10"/>
      <c r="K24" s="8">
        <v>2477</v>
      </c>
      <c r="L24" s="36">
        <v>1201</v>
      </c>
      <c r="M24" s="36">
        <v>1275</v>
      </c>
      <c r="N24" s="36"/>
    </row>
    <row r="25" spans="1:14" s="29" customFormat="1" ht="16.5" customHeight="1">
      <c r="A25" s="32"/>
      <c r="B25" s="33" t="s">
        <v>33</v>
      </c>
      <c r="C25" s="8">
        <f t="shared" si="9"/>
        <v>1637</v>
      </c>
      <c r="D25" s="8">
        <f t="shared" si="9"/>
        <v>1037</v>
      </c>
      <c r="E25" s="8">
        <f t="shared" si="9"/>
        <v>599</v>
      </c>
      <c r="F25" s="8">
        <f t="shared" si="9"/>
        <v>0</v>
      </c>
      <c r="G25" s="8">
        <v>82</v>
      </c>
      <c r="H25" s="10">
        <v>72</v>
      </c>
      <c r="I25" s="10">
        <v>10</v>
      </c>
      <c r="J25" s="36"/>
      <c r="K25" s="8">
        <v>1555</v>
      </c>
      <c r="L25" s="36">
        <v>965</v>
      </c>
      <c r="M25" s="36">
        <v>589</v>
      </c>
      <c r="N25" s="36"/>
    </row>
    <row r="26" spans="1:14" s="29" customFormat="1" ht="16.5" customHeight="1">
      <c r="A26" s="34"/>
      <c r="B26" s="35" t="s">
        <v>12</v>
      </c>
      <c r="C26" s="8">
        <f t="shared" si="9"/>
        <v>4243</v>
      </c>
      <c r="D26" s="8">
        <f t="shared" si="9"/>
        <v>2563</v>
      </c>
      <c r="E26" s="8">
        <f t="shared" si="9"/>
        <v>1681</v>
      </c>
      <c r="F26" s="8">
        <f t="shared" si="9"/>
        <v>0</v>
      </c>
      <c r="G26" s="8">
        <f>110+468</f>
        <v>578</v>
      </c>
      <c r="H26" s="10">
        <f>23+268</f>
        <v>291</v>
      </c>
      <c r="I26" s="10">
        <f>87+201</f>
        <v>288</v>
      </c>
      <c r="J26" s="10"/>
      <c r="K26" s="8">
        <v>3665</v>
      </c>
      <c r="L26" s="36">
        <v>2272</v>
      </c>
      <c r="M26" s="36">
        <v>1393</v>
      </c>
      <c r="N26" s="36"/>
    </row>
    <row r="27" spans="1:14" s="29" customFormat="1" ht="16.5" customHeight="1" thickBot="1">
      <c r="A27" s="34"/>
      <c r="B27" s="35" t="s">
        <v>34</v>
      </c>
      <c r="C27" s="49">
        <f t="shared" si="9"/>
        <v>2852</v>
      </c>
      <c r="D27" s="49">
        <f t="shared" si="9"/>
        <v>2273</v>
      </c>
      <c r="E27" s="49">
        <f t="shared" si="9"/>
        <v>579</v>
      </c>
      <c r="F27" s="8">
        <f t="shared" si="9"/>
        <v>0</v>
      </c>
      <c r="G27" s="49">
        <v>552</v>
      </c>
      <c r="H27" s="13">
        <v>529</v>
      </c>
      <c r="I27" s="13">
        <v>23</v>
      </c>
      <c r="J27" s="44"/>
      <c r="K27" s="15">
        <v>2300</v>
      </c>
      <c r="L27" s="44">
        <v>1744</v>
      </c>
      <c r="M27" s="44">
        <v>556</v>
      </c>
      <c r="N27" s="44"/>
    </row>
    <row r="28" spans="1:14" s="29" customFormat="1" ht="16.5" customHeight="1" thickTop="1">
      <c r="A28" s="42" t="s">
        <v>42</v>
      </c>
      <c r="B28" s="45"/>
      <c r="C28" s="19">
        <f aca="true" t="shared" si="10" ref="C28:J28">SUM(C29:C39)</f>
        <v>7952</v>
      </c>
      <c r="D28" s="19">
        <f t="shared" si="10"/>
        <v>5341</v>
      </c>
      <c r="E28" s="19">
        <f t="shared" si="10"/>
        <v>2612</v>
      </c>
      <c r="F28" s="20">
        <f t="shared" si="10"/>
        <v>0</v>
      </c>
      <c r="G28" s="6">
        <f>H28+I28+J28</f>
        <v>221</v>
      </c>
      <c r="H28" s="19">
        <f t="shared" si="10"/>
        <v>162</v>
      </c>
      <c r="I28" s="19">
        <f t="shared" si="10"/>
        <v>59</v>
      </c>
      <c r="J28" s="20">
        <f t="shared" si="10"/>
        <v>0</v>
      </c>
      <c r="K28" s="19">
        <v>7731</v>
      </c>
      <c r="L28" s="19">
        <v>5178</v>
      </c>
      <c r="M28" s="19">
        <v>2552</v>
      </c>
      <c r="N28" s="20"/>
    </row>
    <row r="29" spans="1:14" s="29" customFormat="1" ht="16.5" customHeight="1">
      <c r="A29" s="32"/>
      <c r="B29" s="33" t="s">
        <v>13</v>
      </c>
      <c r="C29" s="8">
        <f>G29+K29</f>
        <v>1484</v>
      </c>
      <c r="D29" s="8">
        <f>H29+L29</f>
        <v>834</v>
      </c>
      <c r="E29" s="8">
        <f>I29+M29</f>
        <v>651</v>
      </c>
      <c r="F29" s="8">
        <f>J29+N29</f>
        <v>0</v>
      </c>
      <c r="G29" s="8">
        <v>14</v>
      </c>
      <c r="H29" s="10">
        <v>2</v>
      </c>
      <c r="I29" s="10">
        <v>12</v>
      </c>
      <c r="J29" s="36"/>
      <c r="K29" s="8">
        <v>1470</v>
      </c>
      <c r="L29" s="36">
        <v>832</v>
      </c>
      <c r="M29" s="36">
        <v>639</v>
      </c>
      <c r="N29" s="36"/>
    </row>
    <row r="30" spans="1:14" s="29" customFormat="1" ht="16.5" customHeight="1">
      <c r="A30" s="32"/>
      <c r="B30" s="33" t="s">
        <v>15</v>
      </c>
      <c r="C30" s="8">
        <f aca="true" t="shared" si="11" ref="C30:C39">G30+K30</f>
        <v>895</v>
      </c>
      <c r="D30" s="8">
        <f aca="true" t="shared" si="12" ref="D30:D39">H30+L30</f>
        <v>669</v>
      </c>
      <c r="E30" s="8">
        <f aca="true" t="shared" si="13" ref="E30:E39">I30+M30</f>
        <v>226</v>
      </c>
      <c r="F30" s="8">
        <f aca="true" t="shared" si="14" ref="F30:F39">J30+N30</f>
        <v>0</v>
      </c>
      <c r="G30" s="8">
        <f t="shared" si="2"/>
        <v>0</v>
      </c>
      <c r="H30" s="10"/>
      <c r="I30" s="10"/>
      <c r="J30" s="36"/>
      <c r="K30" s="8">
        <v>895</v>
      </c>
      <c r="L30" s="36">
        <v>669</v>
      </c>
      <c r="M30" s="36">
        <v>226</v>
      </c>
      <c r="N30" s="36"/>
    </row>
    <row r="31" spans="1:14" s="29" customFormat="1" ht="16.5" customHeight="1">
      <c r="A31" s="32"/>
      <c r="B31" s="33" t="s">
        <v>14</v>
      </c>
      <c r="C31" s="8">
        <f t="shared" si="11"/>
        <v>4937</v>
      </c>
      <c r="D31" s="8">
        <f t="shared" si="12"/>
        <v>3707</v>
      </c>
      <c r="E31" s="8">
        <f t="shared" si="13"/>
        <v>1230</v>
      </c>
      <c r="F31" s="8">
        <f t="shared" si="14"/>
        <v>0</v>
      </c>
      <c r="G31" s="8">
        <v>207</v>
      </c>
      <c r="H31" s="10">
        <v>160</v>
      </c>
      <c r="I31" s="10">
        <v>47</v>
      </c>
      <c r="J31" s="36"/>
      <c r="K31" s="8">
        <v>4730</v>
      </c>
      <c r="L31" s="36">
        <v>3547</v>
      </c>
      <c r="M31" s="36">
        <v>1183</v>
      </c>
      <c r="N31" s="36"/>
    </row>
    <row r="32" spans="1:14" s="29" customFormat="1" ht="16.5" customHeight="1">
      <c r="A32" s="32"/>
      <c r="B32" s="33" t="s">
        <v>16</v>
      </c>
      <c r="C32" s="8">
        <f t="shared" si="11"/>
        <v>87</v>
      </c>
      <c r="D32" s="8">
        <f t="shared" si="12"/>
        <v>7</v>
      </c>
      <c r="E32" s="8">
        <f t="shared" si="13"/>
        <v>80</v>
      </c>
      <c r="F32" s="8">
        <f t="shared" si="14"/>
        <v>0</v>
      </c>
      <c r="G32" s="8">
        <f t="shared" si="2"/>
        <v>0</v>
      </c>
      <c r="H32" s="12"/>
      <c r="I32" s="12"/>
      <c r="J32" s="12"/>
      <c r="K32" s="8">
        <v>87</v>
      </c>
      <c r="L32" s="46">
        <v>7</v>
      </c>
      <c r="M32" s="46">
        <v>80</v>
      </c>
      <c r="N32" s="46"/>
    </row>
    <row r="33" spans="1:14" s="29" customFormat="1" ht="16.5" customHeight="1">
      <c r="A33" s="32"/>
      <c r="B33" s="33" t="s">
        <v>35</v>
      </c>
      <c r="C33" s="8">
        <f t="shared" si="11"/>
        <v>43</v>
      </c>
      <c r="D33" s="8">
        <f t="shared" si="12"/>
        <v>4</v>
      </c>
      <c r="E33" s="8">
        <f t="shared" si="13"/>
        <v>39</v>
      </c>
      <c r="F33" s="8">
        <f t="shared" si="14"/>
        <v>0</v>
      </c>
      <c r="G33" s="8">
        <f t="shared" si="2"/>
        <v>0</v>
      </c>
      <c r="H33" s="10"/>
      <c r="I33" s="10"/>
      <c r="J33" s="36"/>
      <c r="K33" s="8">
        <v>43</v>
      </c>
      <c r="L33" s="36">
        <v>4</v>
      </c>
      <c r="M33" s="36">
        <v>39</v>
      </c>
      <c r="N33" s="36"/>
    </row>
    <row r="34" spans="1:14" s="29" customFormat="1" ht="16.5" customHeight="1">
      <c r="A34" s="32"/>
      <c r="B34" s="33" t="s">
        <v>17</v>
      </c>
      <c r="C34" s="8">
        <f t="shared" si="11"/>
        <v>54</v>
      </c>
      <c r="D34" s="8">
        <f t="shared" si="12"/>
        <v>6</v>
      </c>
      <c r="E34" s="8">
        <f t="shared" si="13"/>
        <v>48</v>
      </c>
      <c r="F34" s="8">
        <f t="shared" si="14"/>
        <v>0</v>
      </c>
      <c r="G34" s="8">
        <f t="shared" si="2"/>
        <v>0</v>
      </c>
      <c r="H34" s="10"/>
      <c r="I34" s="10"/>
      <c r="J34" s="36"/>
      <c r="K34" s="8">
        <v>54</v>
      </c>
      <c r="L34" s="36">
        <v>6</v>
      </c>
      <c r="M34" s="36">
        <v>48</v>
      </c>
      <c r="N34" s="36"/>
    </row>
    <row r="35" spans="1:14" s="29" customFormat="1" ht="16.5" customHeight="1">
      <c r="A35" s="32"/>
      <c r="B35" s="33" t="s">
        <v>18</v>
      </c>
      <c r="C35" s="8">
        <f t="shared" si="11"/>
        <v>38</v>
      </c>
      <c r="D35" s="8">
        <f t="shared" si="12"/>
        <v>7</v>
      </c>
      <c r="E35" s="8">
        <f t="shared" si="13"/>
        <v>31</v>
      </c>
      <c r="F35" s="8">
        <f t="shared" si="14"/>
        <v>0</v>
      </c>
      <c r="G35" s="8">
        <f t="shared" si="2"/>
        <v>0</v>
      </c>
      <c r="H35" s="12"/>
      <c r="I35" s="12"/>
      <c r="J35" s="12"/>
      <c r="K35" s="8">
        <v>38</v>
      </c>
      <c r="L35" s="46">
        <v>7</v>
      </c>
      <c r="M35" s="46">
        <v>31</v>
      </c>
      <c r="N35" s="46"/>
    </row>
    <row r="36" spans="1:14" s="29" customFormat="1" ht="16.5" customHeight="1">
      <c r="A36" s="32"/>
      <c r="B36" s="33" t="s">
        <v>19</v>
      </c>
      <c r="C36" s="8">
        <f t="shared" si="11"/>
        <v>74</v>
      </c>
      <c r="D36" s="8">
        <f t="shared" si="12"/>
        <v>14</v>
      </c>
      <c r="E36" s="8">
        <f t="shared" si="13"/>
        <v>60</v>
      </c>
      <c r="F36" s="8">
        <f t="shared" si="14"/>
        <v>0</v>
      </c>
      <c r="G36" s="8">
        <f t="shared" si="2"/>
        <v>0</v>
      </c>
      <c r="H36" s="10"/>
      <c r="I36" s="10"/>
      <c r="J36" s="36"/>
      <c r="K36" s="8">
        <v>74</v>
      </c>
      <c r="L36" s="36">
        <v>14</v>
      </c>
      <c r="M36" s="36">
        <v>60</v>
      </c>
      <c r="N36" s="36"/>
    </row>
    <row r="37" spans="1:14" s="29" customFormat="1" ht="16.5" customHeight="1">
      <c r="A37" s="32"/>
      <c r="B37" s="33" t="s">
        <v>20</v>
      </c>
      <c r="C37" s="8">
        <f t="shared" si="11"/>
        <v>25</v>
      </c>
      <c r="D37" s="8">
        <f t="shared" si="12"/>
        <v>1</v>
      </c>
      <c r="E37" s="8">
        <f t="shared" si="13"/>
        <v>24</v>
      </c>
      <c r="F37" s="8">
        <f t="shared" si="14"/>
        <v>0</v>
      </c>
      <c r="G37" s="8">
        <f t="shared" si="2"/>
        <v>0</v>
      </c>
      <c r="H37" s="10"/>
      <c r="I37" s="10"/>
      <c r="J37" s="36"/>
      <c r="K37" s="8">
        <v>25</v>
      </c>
      <c r="L37" s="36">
        <v>1</v>
      </c>
      <c r="M37" s="36">
        <v>24</v>
      </c>
      <c r="N37" s="36"/>
    </row>
    <row r="38" spans="1:14" s="29" customFormat="1" ht="16.5" customHeight="1">
      <c r="A38" s="32"/>
      <c r="B38" s="33" t="s">
        <v>21</v>
      </c>
      <c r="C38" s="8">
        <f t="shared" si="11"/>
        <v>243</v>
      </c>
      <c r="D38" s="8">
        <f t="shared" si="12"/>
        <v>69</v>
      </c>
      <c r="E38" s="8">
        <f t="shared" si="13"/>
        <v>174</v>
      </c>
      <c r="F38" s="8">
        <f t="shared" si="14"/>
        <v>0</v>
      </c>
      <c r="G38" s="8">
        <f t="shared" si="2"/>
        <v>0</v>
      </c>
      <c r="H38" s="10"/>
      <c r="I38" s="10"/>
      <c r="J38" s="36"/>
      <c r="K38" s="8">
        <v>243</v>
      </c>
      <c r="L38" s="36">
        <v>69</v>
      </c>
      <c r="M38" s="36">
        <v>174</v>
      </c>
      <c r="N38" s="36"/>
    </row>
    <row r="39" spans="1:14" s="29" customFormat="1" ht="16.5" customHeight="1" thickBot="1">
      <c r="A39" s="37"/>
      <c r="B39" s="41" t="s">
        <v>22</v>
      </c>
      <c r="C39" s="8">
        <f t="shared" si="11"/>
        <v>72</v>
      </c>
      <c r="D39" s="49">
        <f t="shared" si="12"/>
        <v>23</v>
      </c>
      <c r="E39" s="49">
        <f t="shared" si="13"/>
        <v>49</v>
      </c>
      <c r="F39" s="8">
        <f t="shared" si="14"/>
        <v>0</v>
      </c>
      <c r="G39" s="49">
        <f t="shared" si="2"/>
        <v>0</v>
      </c>
      <c r="H39" s="14"/>
      <c r="I39" s="14"/>
      <c r="J39" s="38"/>
      <c r="K39" s="11">
        <v>72</v>
      </c>
      <c r="L39" s="38">
        <v>23</v>
      </c>
      <c r="M39" s="38">
        <v>49</v>
      </c>
      <c r="N39" s="38"/>
    </row>
    <row r="40" spans="1:14" s="29" customFormat="1" ht="16.5" customHeight="1" thickTop="1">
      <c r="A40" s="42" t="s">
        <v>47</v>
      </c>
      <c r="B40" s="45"/>
      <c r="C40" s="20">
        <f aca="true" t="shared" si="15" ref="C40:J40">SUM(C41:C44)</f>
        <v>5164</v>
      </c>
      <c r="D40" s="19">
        <f t="shared" si="15"/>
        <v>4167</v>
      </c>
      <c r="E40" s="19">
        <f t="shared" si="15"/>
        <v>998</v>
      </c>
      <c r="F40" s="20">
        <f t="shared" si="15"/>
        <v>0</v>
      </c>
      <c r="G40" s="6">
        <f>H40+I40+J40</f>
        <v>997</v>
      </c>
      <c r="H40" s="19">
        <f t="shared" si="15"/>
        <v>582</v>
      </c>
      <c r="I40" s="19">
        <f t="shared" si="15"/>
        <v>415</v>
      </c>
      <c r="J40" s="20">
        <f t="shared" si="15"/>
        <v>0</v>
      </c>
      <c r="K40" s="20">
        <v>4168</v>
      </c>
      <c r="L40" s="19">
        <v>3585</v>
      </c>
      <c r="M40" s="19">
        <v>583</v>
      </c>
      <c r="N40" s="20"/>
    </row>
    <row r="41" spans="1:14" s="29" customFormat="1" ht="16.5" customHeight="1">
      <c r="A41" s="32"/>
      <c r="B41" s="33" t="s">
        <v>8</v>
      </c>
      <c r="C41" s="8">
        <f aca="true" t="shared" si="16" ref="C41:F44">G41+K41</f>
        <v>2179</v>
      </c>
      <c r="D41" s="8">
        <f t="shared" si="16"/>
        <v>1880</v>
      </c>
      <c r="E41" s="8">
        <f t="shared" si="16"/>
        <v>300</v>
      </c>
      <c r="F41" s="8">
        <f t="shared" si="16"/>
        <v>0</v>
      </c>
      <c r="G41" s="8">
        <v>349</v>
      </c>
      <c r="H41" s="10">
        <v>209</v>
      </c>
      <c r="I41" s="10">
        <v>141</v>
      </c>
      <c r="J41" s="36"/>
      <c r="K41" s="8">
        <v>1830</v>
      </c>
      <c r="L41" s="36">
        <v>1671</v>
      </c>
      <c r="M41" s="36">
        <v>159</v>
      </c>
      <c r="N41" s="36"/>
    </row>
    <row r="42" spans="1:14" s="29" customFormat="1" ht="16.5" customHeight="1">
      <c r="A42" s="32"/>
      <c r="B42" s="33" t="s">
        <v>31</v>
      </c>
      <c r="C42" s="8">
        <f t="shared" si="16"/>
        <v>447</v>
      </c>
      <c r="D42" s="8">
        <f t="shared" si="16"/>
        <v>283</v>
      </c>
      <c r="E42" s="8">
        <f t="shared" si="16"/>
        <v>164</v>
      </c>
      <c r="F42" s="8">
        <f t="shared" si="16"/>
        <v>0</v>
      </c>
      <c r="G42" s="8">
        <f t="shared" si="2"/>
        <v>0</v>
      </c>
      <c r="H42" s="10"/>
      <c r="I42" s="10"/>
      <c r="J42" s="36"/>
      <c r="K42" s="8">
        <v>447</v>
      </c>
      <c r="L42" s="36">
        <v>283</v>
      </c>
      <c r="M42" s="36">
        <v>164</v>
      </c>
      <c r="N42" s="36"/>
    </row>
    <row r="43" spans="1:14" s="29" customFormat="1" ht="16.5" customHeight="1">
      <c r="A43" s="32"/>
      <c r="B43" s="33" t="s">
        <v>9</v>
      </c>
      <c r="C43" s="8">
        <f t="shared" si="16"/>
        <v>2463</v>
      </c>
      <c r="D43" s="8">
        <f t="shared" si="16"/>
        <v>1958</v>
      </c>
      <c r="E43" s="8">
        <f t="shared" si="16"/>
        <v>505</v>
      </c>
      <c r="F43" s="8">
        <f t="shared" si="16"/>
        <v>0</v>
      </c>
      <c r="G43" s="8">
        <v>647</v>
      </c>
      <c r="H43" s="10">
        <v>373</v>
      </c>
      <c r="I43" s="10">
        <v>274</v>
      </c>
      <c r="J43" s="36"/>
      <c r="K43" s="8">
        <v>1816</v>
      </c>
      <c r="L43" s="36">
        <v>1585</v>
      </c>
      <c r="M43" s="36">
        <v>231</v>
      </c>
      <c r="N43" s="36"/>
    </row>
    <row r="44" spans="1:14" s="29" customFormat="1" ht="16.5" customHeight="1" thickBot="1">
      <c r="A44" s="37"/>
      <c r="B44" s="41" t="s">
        <v>10</v>
      </c>
      <c r="C44" s="49">
        <f t="shared" si="16"/>
        <v>75</v>
      </c>
      <c r="D44" s="49">
        <f t="shared" si="16"/>
        <v>46</v>
      </c>
      <c r="E44" s="49">
        <f t="shared" si="16"/>
        <v>29</v>
      </c>
      <c r="F44" s="49">
        <f t="shared" si="16"/>
        <v>0</v>
      </c>
      <c r="G44" s="49">
        <f t="shared" si="2"/>
        <v>0</v>
      </c>
      <c r="H44" s="14"/>
      <c r="I44" s="14"/>
      <c r="J44" s="38"/>
      <c r="K44" s="11">
        <v>75</v>
      </c>
      <c r="L44" s="38">
        <v>46</v>
      </c>
      <c r="M44" s="38">
        <v>29</v>
      </c>
      <c r="N44" s="38"/>
    </row>
    <row r="45" spans="3:6" s="29" customFormat="1" ht="12.75" thickTop="1">
      <c r="C45" s="53" t="s">
        <v>49</v>
      </c>
      <c r="D45" s="53"/>
      <c r="E45" s="53"/>
      <c r="F45" s="53"/>
    </row>
    <row r="46" spans="3:6" ht="13.5">
      <c r="C46" s="54"/>
      <c r="D46" s="54"/>
      <c r="E46" s="54"/>
      <c r="F46" s="54"/>
    </row>
  </sheetData>
  <sheetProtection/>
  <mergeCells count="10">
    <mergeCell ref="K3:N3"/>
    <mergeCell ref="A8:B8"/>
    <mergeCell ref="A3:B4"/>
    <mergeCell ref="A7:B7"/>
    <mergeCell ref="A5:B5"/>
    <mergeCell ref="A6:B6"/>
    <mergeCell ref="C45:F46"/>
    <mergeCell ref="A9:B9"/>
    <mergeCell ref="C3:F3"/>
    <mergeCell ref="G3:J3"/>
  </mergeCells>
  <printOptions/>
  <pageMargins left="0.984251968503937" right="0.5905511811023623" top="0.7874015748031497" bottom="0.7874015748031497" header="0.5118110236220472" footer="0.5118110236220472"/>
  <pageSetup firstPageNumber="25" useFirstPageNumber="1" horizontalDpi="300" verticalDpi="300" orientation="portrait" paperSize="9" r:id="rId1"/>
  <headerFooter alignWithMargins="0">
    <oddFooter>&amp;C&amp;P</oddFooter>
  </headerFooter>
  <colBreaks count="2" manualBreakCount="2">
    <brk id="6" max="47" man="1"/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2010-02-23T07:32:11Z</cp:lastPrinted>
  <dcterms:created xsi:type="dcterms:W3CDTF">2008-02-05T01:53:13Z</dcterms:created>
  <dcterms:modified xsi:type="dcterms:W3CDTF">2010-02-23T07:32:12Z</dcterms:modified>
  <cp:category/>
  <cp:version/>
  <cp:contentType/>
  <cp:contentStatus/>
</cp:coreProperties>
</file>