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700" windowHeight="7905" activeTab="0"/>
  </bookViews>
  <sheets>
    <sheet name="市町別" sheetId="1" r:id="rId1"/>
  </sheets>
  <definedNames>
    <definedName name="aa">#REF!</definedName>
    <definedName name="Data" localSheetId="0">'市町別'!#REF!</definedName>
    <definedName name="Data">#REF!</definedName>
    <definedName name="DataEnd" localSheetId="0">'市町別'!#REF!</definedName>
    <definedName name="DataEnd">#REF!</definedName>
    <definedName name="Hyousoku" localSheetId="0">'市町別'!#REF!</definedName>
    <definedName name="Hyousoku">#REF!</definedName>
    <definedName name="HyousokuArea" localSheetId="0">'市町別'!#REF!</definedName>
    <definedName name="HyousokuArea">#REF!</definedName>
    <definedName name="HyousokuEnd" localSheetId="0">'市町別'!#REF!</definedName>
    <definedName name="HyousokuEnd">#REF!</definedName>
    <definedName name="Hyoutou" localSheetId="0">'市町別'!$D$5:$O$8</definedName>
    <definedName name="Hyoutou">#REF!</definedName>
    <definedName name="_xlnm.Print_Area" localSheetId="0">'市町別'!$A$1:$Q$40</definedName>
    <definedName name="Rangai0" localSheetId="0">'市町別'!$A$91:$C$91</definedName>
    <definedName name="Rangai0">#REF!</definedName>
    <definedName name="Title" localSheetId="0">'市町別'!$B$2:$Q$2</definedName>
    <definedName name="Title">#REF!</definedName>
    <definedName name="TitleEnglish" localSheetId="0">'市町別'!#REF!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<sst xmlns="http://schemas.openxmlformats.org/spreadsheetml/2006/main" count="51" uniqueCount="48">
  <si>
    <t>栃木県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</si>
  <si>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</si>
  <si>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</si>
  <si>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</si>
  <si>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</si>
  <si>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</si>
  <si>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</si>
  <si>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</si>
  <si>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</si>
  <si>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</si>
  <si>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</si>
  <si>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</si>
  <si>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</si>
  <si>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</si>
  <si>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</si>
  <si>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</si>
  <si>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西方町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</si>
  <si>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</si>
  <si>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</si>
  <si>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</si>
  <si>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</si>
  <si>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</si>
  <si>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</si>
  <si>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</si>
  <si>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</si>
  <si>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</si>
  <si>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</si>
  <si>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>那珂川町</t>
  </si>
  <si>
    <t>県・市町名</t>
  </si>
  <si>
    <t>総数</t>
  </si>
  <si>
    <t>就業者</t>
  </si>
  <si>
    <t>主に仕事</t>
  </si>
  <si>
    <t>家事のほか仕事</t>
  </si>
  <si>
    <t>通学のかたわら仕事</t>
  </si>
  <si>
    <t>休業者</t>
  </si>
  <si>
    <t>完全失業者</t>
  </si>
  <si>
    <t>平成22年</t>
  </si>
  <si>
    <t>平成17年</t>
  </si>
  <si>
    <t>※　労働力状態「不詳」を除く。</t>
  </si>
  <si>
    <t>平成17～22年</t>
  </si>
  <si>
    <t>市町別労働力状態</t>
  </si>
  <si>
    <t>15歳以上人口
（人）※</t>
  </si>
  <si>
    <t>労働力人口（人）</t>
  </si>
  <si>
    <t>非労働力人口
（人）</t>
  </si>
  <si>
    <t>労働力率
（％）</t>
  </si>
  <si>
    <t>労働力人口
（人）</t>
  </si>
  <si>
    <t>増減</t>
  </si>
  <si>
    <t>労働力率
（ポイント）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</si>
</sst>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###,###,###,##0;&quot;-&quot;##,###,###,##0"/>
    <numFmt numFmtId="178" formatCode="#,##0;&quot;△ &quot;#,##0"/>
    <numFmt numFmtId="179" formatCode="0;&quot;▲ &quot;0"/>
    <numFmt numFmtId="180" formatCode="#,##0;&quot;▲ &quot;#,##0"/>
    <numFmt numFmtId="181" formatCode="\ ###,###,###,###,##0;&quot;-&quot;###,###,###,###,##0"/>
    <numFmt numFmtId="182" formatCode="#,##0_ "/>
    <numFmt numFmtId="183" formatCode="0.00;&quot;▲ &quot;0.00"/>
    <numFmt numFmtId="184" formatCode="0.0000;&quot;▲ &quot;0.0000"/>
    <numFmt numFmtId="185" formatCode="0.00_ "/>
    <numFmt numFmtId="186" formatCode="#,##0.0_ "/>
    <numFmt numFmtId="187" formatCode="#,##0.0;&quot;▲ &quot;#,##0.0"/>
    <numFmt numFmtId="188" formatCode="#,##0.00;&quot;▲ &quot;#,##0.00"/>
    <numFmt numFmtId="189" formatCode="0_);[Red]\(0\)"/>
    <numFmt numFmtId="190" formatCode="0_ "/>
    <numFmt numFmtId="191" formatCode="0.0_);[Red]\(0.0\)"/>
    <numFmt numFmtId="192" formatCode="0.0;&quot;△ &quot;0.0"/>
    <numFmt numFmtId="193" formatCode="0.0%"/>
  </numFmts>
  <fonts count="53"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2"/>
      <color indexed="8"/>
      <name val="Microsoft Sans Serif"/>
      <family val="2"/>
    </font>
    <font>
      <sz val="13"/>
      <color indexed="8"/>
      <name val="Microsoft Sans Serif"/>
      <family val="2"/>
    </font>
    <font>
      <sz val="16"/>
      <color indexed="8"/>
      <name val="Century"/>
      <family val="1"/>
    </font>
    <font>
      <b/>
      <sz val="14"/>
      <name val="ＭＳ ゴシック"/>
      <family val="3"/>
    </font>
    <font>
      <sz val="14"/>
      <color indexed="8"/>
      <name val="ＭＳ 明朝"/>
      <family val="1"/>
    </font>
    <font>
      <b/>
      <sz val="9"/>
      <color indexed="8"/>
      <name val="ＭＳ 明朝"/>
      <family val="1"/>
    </font>
    <font>
      <sz val="12"/>
      <name val="ＭＳ ゴシック"/>
      <family val="3"/>
    </font>
    <font>
      <sz val="11"/>
      <color indexed="8"/>
      <name val="ＭＳ 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thin"/>
    </border>
    <border>
      <left style="thin"/>
      <right style="medium"/>
      <top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36" fillId="0" borderId="0">
      <alignment vertical="center"/>
      <protection/>
    </xf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49" fontId="4" fillId="0" borderId="0" xfId="64" applyNumberFormat="1" applyFont="1" applyFill="1" applyBorder="1" applyAlignment="1">
      <alignment vertical="top"/>
      <protection/>
    </xf>
    <xf numFmtId="49" fontId="4" fillId="0" borderId="0" xfId="64" applyNumberFormat="1" applyFont="1" applyBorder="1" applyAlignment="1">
      <alignment vertical="top"/>
      <protection/>
    </xf>
    <xf numFmtId="49" fontId="4" fillId="0" borderId="0" xfId="64" applyNumberFormat="1" applyFont="1" applyAlignment="1">
      <alignment vertical="top"/>
      <protection/>
    </xf>
    <xf numFmtId="49" fontId="4" fillId="0" borderId="0" xfId="64" applyNumberFormat="1" applyFont="1" applyFill="1" applyAlignment="1">
      <alignment vertical="top"/>
      <protection/>
    </xf>
    <xf numFmtId="49" fontId="5" fillId="0" borderId="0" xfId="64" applyNumberFormat="1" applyFont="1" applyFill="1" applyBorder="1" applyAlignment="1">
      <alignment horizontal="left" vertical="top"/>
      <protection/>
    </xf>
    <xf numFmtId="49" fontId="5" fillId="0" borderId="10" xfId="64" applyNumberFormat="1" applyFont="1" applyFill="1" applyBorder="1" applyAlignment="1">
      <alignment horizontal="left" vertical="top"/>
      <protection/>
    </xf>
    <xf numFmtId="49" fontId="5" fillId="0" borderId="0" xfId="64" applyNumberFormat="1" applyFont="1" applyFill="1" applyBorder="1" applyAlignment="1">
      <alignment vertical="top"/>
      <protection/>
    </xf>
    <xf numFmtId="176" fontId="4" fillId="0" borderId="0" xfId="64" applyNumberFormat="1" applyFont="1" applyFill="1" applyBorder="1" applyAlignment="1">
      <alignment vertical="top"/>
      <protection/>
    </xf>
    <xf numFmtId="49" fontId="6" fillId="0" borderId="0" xfId="64" applyNumberFormat="1" applyFont="1" applyFill="1" applyBorder="1" applyAlignment="1">
      <alignment vertical="center"/>
      <protection/>
    </xf>
    <xf numFmtId="0" fontId="0" fillId="0" borderId="0" xfId="0" applyFont="1" applyAlignment="1">
      <alignment/>
    </xf>
    <xf numFmtId="49" fontId="7" fillId="0" borderId="0" xfId="64" applyNumberFormat="1" applyFont="1" applyFill="1" applyBorder="1" applyAlignment="1">
      <alignment horizontal="distributed" vertical="center"/>
      <protection/>
    </xf>
    <xf numFmtId="0" fontId="0" fillId="0" borderId="0" xfId="0" applyFont="1" applyBorder="1" applyAlignment="1">
      <alignment/>
    </xf>
    <xf numFmtId="177" fontId="11" fillId="0" borderId="0" xfId="64" applyNumberFormat="1" applyFont="1" applyFill="1" applyBorder="1" applyAlignment="1" quotePrefix="1">
      <alignment horizontal="right" vertical="center"/>
      <protection/>
    </xf>
    <xf numFmtId="49" fontId="6" fillId="0" borderId="11" xfId="64" applyNumberFormat="1" applyFont="1" applyFill="1" applyBorder="1" applyAlignment="1">
      <alignment vertical="center"/>
      <protection/>
    </xf>
    <xf numFmtId="49" fontId="5" fillId="0" borderId="12" xfId="64" applyNumberFormat="1" applyFont="1" applyFill="1" applyBorder="1" applyAlignment="1">
      <alignment vertical="top"/>
      <protection/>
    </xf>
    <xf numFmtId="49" fontId="6" fillId="0" borderId="12" xfId="64" applyNumberFormat="1" applyFont="1" applyFill="1" applyBorder="1" applyAlignment="1">
      <alignment vertical="top"/>
      <protection/>
    </xf>
    <xf numFmtId="49" fontId="7" fillId="0" borderId="0" xfId="64" applyNumberFormat="1" applyFont="1" applyFill="1" applyBorder="1" applyAlignment="1">
      <alignment vertical="top" wrapText="1"/>
      <protection/>
    </xf>
    <xf numFmtId="49" fontId="7" fillId="0" borderId="0" xfId="64" applyNumberFormat="1" applyFont="1" applyFill="1" applyBorder="1" applyAlignment="1">
      <alignment vertical="top"/>
      <protection/>
    </xf>
    <xf numFmtId="0" fontId="0" fillId="0" borderId="0" xfId="0" applyAlignment="1">
      <alignment/>
    </xf>
    <xf numFmtId="177" fontId="11" fillId="0" borderId="13" xfId="64" applyNumberFormat="1" applyFont="1" applyFill="1" applyBorder="1" applyAlignment="1" quotePrefix="1">
      <alignment horizontal="right" vertical="center"/>
      <protection/>
    </xf>
    <xf numFmtId="49" fontId="5" fillId="0" borderId="11" xfId="64" applyNumberFormat="1" applyFont="1" applyFill="1" applyBorder="1" applyAlignment="1">
      <alignment horizontal="centerContinuous"/>
      <protection/>
    </xf>
    <xf numFmtId="49" fontId="5" fillId="0" borderId="14" xfId="64" applyNumberFormat="1" applyFont="1" applyFill="1" applyBorder="1" applyAlignment="1">
      <alignment vertical="top"/>
      <protection/>
    </xf>
    <xf numFmtId="49" fontId="5" fillId="0" borderId="15" xfId="64" applyNumberFormat="1" applyFont="1" applyFill="1" applyBorder="1" applyAlignment="1">
      <alignment vertical="top"/>
      <protection/>
    </xf>
    <xf numFmtId="177" fontId="4" fillId="0" borderId="16" xfId="64" applyNumberFormat="1" applyFont="1" applyFill="1" applyBorder="1" applyAlignment="1">
      <alignment horizontal="right" vertical="top"/>
      <protection/>
    </xf>
    <xf numFmtId="177" fontId="4" fillId="0" borderId="12" xfId="64" applyNumberFormat="1" applyFont="1" applyFill="1" applyBorder="1" applyAlignment="1">
      <alignment horizontal="right" vertical="top"/>
      <protection/>
    </xf>
    <xf numFmtId="49" fontId="5" fillId="0" borderId="17" xfId="64" applyNumberFormat="1" applyFont="1" applyFill="1" applyBorder="1" applyAlignment="1">
      <alignment/>
      <protection/>
    </xf>
    <xf numFmtId="49" fontId="5" fillId="0" borderId="14" xfId="64" applyNumberFormat="1" applyFont="1" applyFill="1" applyBorder="1" applyAlignment="1">
      <alignment horizontal="left" vertical="top"/>
      <protection/>
    </xf>
    <xf numFmtId="49" fontId="5" fillId="0" borderId="18" xfId="64" applyNumberFormat="1" applyFont="1" applyFill="1" applyBorder="1" applyAlignment="1">
      <alignment horizontal="left" vertical="top"/>
      <protection/>
    </xf>
    <xf numFmtId="49" fontId="5" fillId="0" borderId="17" xfId="64" applyNumberFormat="1" applyFont="1" applyFill="1" applyBorder="1" applyAlignment="1">
      <alignment vertical="top"/>
      <protection/>
    </xf>
    <xf numFmtId="49" fontId="5" fillId="33" borderId="14" xfId="64" applyNumberFormat="1" applyFont="1" applyFill="1" applyBorder="1" applyAlignment="1">
      <alignment vertical="top"/>
      <protection/>
    </xf>
    <xf numFmtId="49" fontId="7" fillId="33" borderId="0" xfId="64" applyNumberFormat="1" applyFont="1" applyFill="1" applyBorder="1" applyAlignment="1">
      <alignment horizontal="distributed" vertical="center"/>
      <protection/>
    </xf>
    <xf numFmtId="49" fontId="6" fillId="33" borderId="0" xfId="64" applyNumberFormat="1" applyFont="1" applyFill="1" applyBorder="1" applyAlignment="1">
      <alignment vertical="center"/>
      <protection/>
    </xf>
    <xf numFmtId="49" fontId="4" fillId="33" borderId="0" xfId="64" applyNumberFormat="1" applyFont="1" applyFill="1" applyAlignment="1">
      <alignment vertical="top"/>
      <protection/>
    </xf>
    <xf numFmtId="49" fontId="4" fillId="0" borderId="0" xfId="64" applyNumberFormat="1" applyFont="1" applyAlignment="1">
      <alignment vertical="center"/>
      <protection/>
    </xf>
    <xf numFmtId="176" fontId="13" fillId="0" borderId="0" xfId="64" applyNumberFormat="1" applyFont="1" applyFill="1" applyBorder="1" applyAlignment="1">
      <alignment horizontal="center"/>
      <protection/>
    </xf>
    <xf numFmtId="0" fontId="14" fillId="0" borderId="0" xfId="0" applyFont="1" applyAlignment="1">
      <alignment/>
    </xf>
    <xf numFmtId="49" fontId="4" fillId="0" borderId="19" xfId="64" applyNumberFormat="1" applyFont="1" applyFill="1" applyBorder="1" applyAlignment="1">
      <alignment vertical="top"/>
      <protection/>
    </xf>
    <xf numFmtId="49" fontId="4" fillId="0" borderId="20" xfId="64" applyNumberFormat="1" applyFont="1" applyFill="1" applyBorder="1" applyAlignment="1">
      <alignment vertical="top"/>
      <protection/>
    </xf>
    <xf numFmtId="49" fontId="4" fillId="0" borderId="21" xfId="64" applyNumberFormat="1" applyFont="1" applyFill="1" applyBorder="1" applyAlignment="1">
      <alignment vertical="top"/>
      <protection/>
    </xf>
    <xf numFmtId="177" fontId="11" fillId="0" borderId="22" xfId="64" applyNumberFormat="1" applyFont="1" applyFill="1" applyBorder="1" applyAlignment="1" quotePrefix="1">
      <alignment horizontal="right" vertical="center"/>
      <protection/>
    </xf>
    <xf numFmtId="177" fontId="4" fillId="0" borderId="23" xfId="64" applyNumberFormat="1" applyFont="1" applyFill="1" applyBorder="1" applyAlignment="1">
      <alignment horizontal="right" vertical="top"/>
      <protection/>
    </xf>
    <xf numFmtId="177" fontId="12" fillId="33" borderId="13" xfId="64" applyNumberFormat="1" applyFont="1" applyFill="1" applyBorder="1" applyAlignment="1" quotePrefix="1">
      <alignment horizontal="right" vertical="center"/>
      <protection/>
    </xf>
    <xf numFmtId="177" fontId="12" fillId="0" borderId="13" xfId="64" applyNumberFormat="1" applyFont="1" applyFill="1" applyBorder="1" applyAlignment="1" quotePrefix="1">
      <alignment horizontal="right" vertical="center"/>
      <protection/>
    </xf>
    <xf numFmtId="38" fontId="11" fillId="0" borderId="0" xfId="50" applyFont="1" applyFill="1" applyBorder="1" applyAlignment="1" quotePrefix="1">
      <alignment horizontal="right" vertical="center"/>
    </xf>
    <xf numFmtId="38" fontId="11" fillId="0" borderId="13" xfId="50" applyFont="1" applyFill="1" applyBorder="1" applyAlignment="1" quotePrefix="1">
      <alignment horizontal="right" vertical="center"/>
    </xf>
    <xf numFmtId="38" fontId="12" fillId="33" borderId="0" xfId="50" applyFont="1" applyFill="1" applyBorder="1" applyAlignment="1" quotePrefix="1">
      <alignment horizontal="right" vertical="center"/>
    </xf>
    <xf numFmtId="38" fontId="12" fillId="33" borderId="13" xfId="50" applyFont="1" applyFill="1" applyBorder="1" applyAlignment="1" quotePrefix="1">
      <alignment horizontal="right" vertical="center"/>
    </xf>
    <xf numFmtId="38" fontId="12" fillId="0" borderId="0" xfId="50" applyFont="1" applyFill="1" applyBorder="1" applyAlignment="1" quotePrefix="1">
      <alignment horizontal="right" vertical="center"/>
    </xf>
    <xf numFmtId="38" fontId="12" fillId="0" borderId="13" xfId="50" applyFont="1" applyFill="1" applyBorder="1" applyAlignment="1" quotePrefix="1">
      <alignment horizontal="right" vertical="center"/>
    </xf>
    <xf numFmtId="38" fontId="4" fillId="0" borderId="12" xfId="50" applyFont="1" applyFill="1" applyBorder="1" applyAlignment="1">
      <alignment horizontal="right" vertical="top"/>
    </xf>
    <xf numFmtId="38" fontId="4" fillId="0" borderId="16" xfId="50" applyFont="1" applyFill="1" applyBorder="1" applyAlignment="1">
      <alignment horizontal="right" vertical="top"/>
    </xf>
    <xf numFmtId="191" fontId="11" fillId="0" borderId="24" xfId="64" applyNumberFormat="1" applyFont="1" applyFill="1" applyBorder="1" applyAlignment="1" quotePrefix="1">
      <alignment horizontal="right" vertical="center"/>
      <protection/>
    </xf>
    <xf numFmtId="191" fontId="12" fillId="33" borderId="24" xfId="64" applyNumberFormat="1" applyFont="1" applyFill="1" applyBorder="1" applyAlignment="1" quotePrefix="1">
      <alignment horizontal="right" vertical="center"/>
      <protection/>
    </xf>
    <xf numFmtId="191" fontId="4" fillId="0" borderId="25" xfId="64" applyNumberFormat="1" applyFont="1" applyFill="1" applyBorder="1" applyAlignment="1">
      <alignment horizontal="right" vertical="top"/>
      <protection/>
    </xf>
    <xf numFmtId="191" fontId="11" fillId="0" borderId="0" xfId="64" applyNumberFormat="1" applyFont="1" applyFill="1" applyBorder="1" applyAlignment="1" quotePrefix="1">
      <alignment horizontal="right" vertical="center"/>
      <protection/>
    </xf>
    <xf numFmtId="191" fontId="4" fillId="0" borderId="12" xfId="64" applyNumberFormat="1" applyFont="1" applyFill="1" applyBorder="1" applyAlignment="1">
      <alignment horizontal="right" vertical="top"/>
      <protection/>
    </xf>
    <xf numFmtId="38" fontId="12" fillId="0" borderId="13" xfId="50" applyFont="1" applyFill="1" applyBorder="1" applyAlignment="1">
      <alignment horizontal="right" vertical="center"/>
    </xf>
    <xf numFmtId="38" fontId="12" fillId="33" borderId="22" xfId="50" applyFont="1" applyFill="1" applyBorder="1" applyAlignment="1" quotePrefix="1">
      <alignment vertical="center"/>
    </xf>
    <xf numFmtId="38" fontId="12" fillId="34" borderId="22" xfId="50" applyFont="1" applyFill="1" applyBorder="1" applyAlignment="1" quotePrefix="1">
      <alignment vertical="center"/>
    </xf>
    <xf numFmtId="191" fontId="12" fillId="34" borderId="24" xfId="64" applyNumberFormat="1" applyFont="1" applyFill="1" applyBorder="1" applyAlignment="1" quotePrefix="1">
      <alignment horizontal="right" vertical="center"/>
      <protection/>
    </xf>
    <xf numFmtId="49" fontId="16" fillId="0" borderId="0" xfId="64" applyNumberFormat="1" applyFont="1" applyFill="1" applyBorder="1" applyAlignment="1">
      <alignment vertical="top"/>
      <protection/>
    </xf>
    <xf numFmtId="178" fontId="12" fillId="33" borderId="0" xfId="64" applyNumberFormat="1" applyFont="1" applyFill="1" applyBorder="1" applyAlignment="1" quotePrefix="1">
      <alignment horizontal="right" vertical="center"/>
      <protection/>
    </xf>
    <xf numFmtId="178" fontId="12" fillId="34" borderId="0" xfId="64" applyNumberFormat="1" applyFont="1" applyFill="1" applyBorder="1" applyAlignment="1" quotePrefix="1">
      <alignment horizontal="right" vertical="center"/>
      <protection/>
    </xf>
    <xf numFmtId="180" fontId="12" fillId="33" borderId="14" xfId="64" applyNumberFormat="1" applyFont="1" applyFill="1" applyBorder="1" applyAlignment="1" quotePrefix="1">
      <alignment horizontal="right" vertical="center"/>
      <protection/>
    </xf>
    <xf numFmtId="192" fontId="12" fillId="33" borderId="24" xfId="64" applyNumberFormat="1" applyFont="1" applyFill="1" applyBorder="1" applyAlignment="1">
      <alignment horizontal="right" vertical="center"/>
      <protection/>
    </xf>
    <xf numFmtId="192" fontId="12" fillId="0" borderId="24" xfId="64" applyNumberFormat="1" applyFont="1" applyFill="1" applyBorder="1" applyAlignment="1">
      <alignment horizontal="right" vertical="center"/>
      <protection/>
    </xf>
    <xf numFmtId="192" fontId="12" fillId="0" borderId="24" xfId="64" applyNumberFormat="1" applyFont="1" applyFill="1" applyBorder="1" applyAlignment="1" quotePrefix="1">
      <alignment horizontal="right" vertical="center"/>
      <protection/>
    </xf>
    <xf numFmtId="192" fontId="12" fillId="34" borderId="24" xfId="64" applyNumberFormat="1" applyFont="1" applyFill="1" applyBorder="1" applyAlignment="1">
      <alignment horizontal="right" vertical="center"/>
      <protection/>
    </xf>
    <xf numFmtId="49" fontId="18" fillId="0" borderId="0" xfId="64" applyNumberFormat="1" applyFont="1" applyFill="1" applyBorder="1" applyAlignment="1">
      <alignment vertical="center"/>
      <protection/>
    </xf>
    <xf numFmtId="177" fontId="11" fillId="0" borderId="14" xfId="64" applyNumberFormat="1" applyFont="1" applyFill="1" applyBorder="1" applyAlignment="1" quotePrefix="1">
      <alignment horizontal="right" vertical="center"/>
      <protection/>
    </xf>
    <xf numFmtId="177" fontId="12" fillId="33" borderId="14" xfId="64" applyNumberFormat="1" applyFont="1" applyFill="1" applyBorder="1" applyAlignment="1" quotePrefix="1">
      <alignment horizontal="right" vertical="center"/>
      <protection/>
    </xf>
    <xf numFmtId="177" fontId="12" fillId="0" borderId="14" xfId="64" applyNumberFormat="1" applyFont="1" applyFill="1" applyBorder="1" applyAlignment="1" quotePrefix="1">
      <alignment horizontal="right" vertical="center"/>
      <protection/>
    </xf>
    <xf numFmtId="191" fontId="4" fillId="0" borderId="15" xfId="64" applyNumberFormat="1" applyFont="1" applyFill="1" applyBorder="1" applyAlignment="1">
      <alignment horizontal="right" vertical="top"/>
      <protection/>
    </xf>
    <xf numFmtId="177" fontId="4" fillId="0" borderId="25" xfId="64" applyNumberFormat="1" applyFont="1" applyFill="1" applyBorder="1" applyAlignment="1">
      <alignment horizontal="right" vertical="top"/>
      <protection/>
    </xf>
    <xf numFmtId="186" fontId="11" fillId="0" borderId="24" xfId="64" applyNumberFormat="1" applyFont="1" applyFill="1" applyBorder="1" applyAlignment="1" quotePrefix="1">
      <alignment horizontal="right" vertical="center"/>
      <protection/>
    </xf>
    <xf numFmtId="186" fontId="12" fillId="33" borderId="24" xfId="64" applyNumberFormat="1" applyFont="1" applyFill="1" applyBorder="1" applyAlignment="1" quotePrefix="1">
      <alignment horizontal="right" vertical="center"/>
      <protection/>
    </xf>
    <xf numFmtId="186" fontId="12" fillId="0" borderId="24" xfId="64" applyNumberFormat="1" applyFont="1" applyFill="1" applyBorder="1" applyAlignment="1" quotePrefix="1">
      <alignment horizontal="right" vertical="center"/>
      <protection/>
    </xf>
    <xf numFmtId="177" fontId="17" fillId="0" borderId="19" xfId="64" applyNumberFormat="1" applyFont="1" applyFill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49" fontId="7" fillId="0" borderId="24" xfId="64" applyNumberFormat="1" applyFont="1" applyBorder="1" applyAlignment="1">
      <alignment horizontal="center" vertical="center" wrapText="1"/>
      <protection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49" fontId="7" fillId="0" borderId="26" xfId="64" applyNumberFormat="1" applyFont="1" applyBorder="1" applyAlignment="1">
      <alignment horizontal="center" vertical="center"/>
      <protection/>
    </xf>
    <xf numFmtId="0" fontId="19" fillId="0" borderId="27" xfId="0" applyFont="1" applyBorder="1" applyAlignment="1">
      <alignment horizontal="center" vertical="center"/>
    </xf>
    <xf numFmtId="49" fontId="15" fillId="0" borderId="14" xfId="64" applyNumberFormat="1" applyFont="1" applyFill="1" applyBorder="1" applyAlignment="1">
      <alignment horizontal="center" vertical="top"/>
      <protection/>
    </xf>
    <xf numFmtId="177" fontId="12" fillId="34" borderId="14" xfId="64" applyNumberFormat="1" applyFont="1" applyFill="1" applyBorder="1" applyAlignment="1" quotePrefix="1">
      <alignment horizontal="center" vertical="center"/>
      <protection/>
    </xf>
    <xf numFmtId="186" fontId="12" fillId="0" borderId="28" xfId="64" applyNumberFormat="1" applyFont="1" applyFill="1" applyBorder="1" applyAlignment="1">
      <alignment vertical="center"/>
      <protection/>
    </xf>
    <xf numFmtId="186" fontId="12" fillId="0" borderId="25" xfId="64" applyNumberFormat="1" applyFont="1" applyFill="1" applyBorder="1" applyAlignment="1" quotePrefix="1">
      <alignment vertical="center"/>
      <protection/>
    </xf>
    <xf numFmtId="49" fontId="7" fillId="0" borderId="14" xfId="64" applyNumberFormat="1" applyFont="1" applyBorder="1" applyAlignment="1">
      <alignment horizontal="center" vertical="center" wrapText="1"/>
      <protection/>
    </xf>
    <xf numFmtId="49" fontId="7" fillId="0" borderId="14" xfId="64" applyNumberFormat="1" applyFont="1" applyBorder="1" applyAlignment="1">
      <alignment horizontal="center" vertical="center"/>
      <protection/>
    </xf>
    <xf numFmtId="49" fontId="7" fillId="0" borderId="18" xfId="64" applyNumberFormat="1" applyFont="1" applyBorder="1" applyAlignment="1">
      <alignment horizontal="center" vertical="center"/>
      <protection/>
    </xf>
    <xf numFmtId="177" fontId="12" fillId="0" borderId="17" xfId="64" applyNumberFormat="1" applyFont="1" applyFill="1" applyBorder="1" applyAlignment="1" quotePrefix="1">
      <alignment vertical="center"/>
      <protection/>
    </xf>
    <xf numFmtId="177" fontId="12" fillId="0" borderId="15" xfId="64" applyNumberFormat="1" applyFont="1" applyFill="1" applyBorder="1" applyAlignment="1" quotePrefix="1">
      <alignment vertical="center"/>
      <protection/>
    </xf>
    <xf numFmtId="38" fontId="12" fillId="0" borderId="29" xfId="50" applyFont="1" applyFill="1" applyBorder="1" applyAlignment="1" quotePrefix="1">
      <alignment vertical="center"/>
    </xf>
    <xf numFmtId="38" fontId="12" fillId="0" borderId="16" xfId="50" applyFont="1" applyFill="1" applyBorder="1" applyAlignment="1" quotePrefix="1">
      <alignment vertical="center"/>
    </xf>
    <xf numFmtId="192" fontId="12" fillId="0" borderId="28" xfId="64" applyNumberFormat="1" applyFont="1" applyFill="1" applyBorder="1" applyAlignment="1">
      <alignment horizontal="right" vertical="center"/>
      <protection/>
    </xf>
    <xf numFmtId="192" fontId="12" fillId="0" borderId="25" xfId="64" applyNumberFormat="1" applyFont="1" applyFill="1" applyBorder="1" applyAlignment="1" quotePrefix="1">
      <alignment horizontal="right" vertical="center"/>
      <protection/>
    </xf>
    <xf numFmtId="177" fontId="7" fillId="0" borderId="30" xfId="64" applyNumberFormat="1" applyFont="1" applyFill="1" applyBorder="1" applyAlignment="1">
      <alignment horizontal="center" vertical="center"/>
      <protection/>
    </xf>
    <xf numFmtId="177" fontId="7" fillId="0" borderId="31" xfId="64" applyNumberFormat="1" applyFont="1" applyFill="1" applyBorder="1" applyAlignment="1">
      <alignment horizontal="center" vertical="center"/>
      <protection/>
    </xf>
    <xf numFmtId="177" fontId="7" fillId="0" borderId="32" xfId="64" applyNumberFormat="1" applyFont="1" applyFill="1" applyBorder="1" applyAlignment="1">
      <alignment horizontal="center" vertical="center" wrapText="1"/>
      <protection/>
    </xf>
    <xf numFmtId="177" fontId="7" fillId="0" borderId="33" xfId="64" applyNumberFormat="1" applyFont="1" applyFill="1" applyBorder="1" applyAlignment="1">
      <alignment horizontal="center" vertical="center" wrapText="1"/>
      <protection/>
    </xf>
    <xf numFmtId="49" fontId="7" fillId="0" borderId="11" xfId="64" applyNumberFormat="1" applyFont="1" applyFill="1" applyBorder="1" applyAlignment="1">
      <alignment horizontal="distributed" vertical="center"/>
      <protection/>
    </xf>
    <xf numFmtId="49" fontId="7" fillId="0" borderId="12" xfId="64" applyNumberFormat="1" applyFont="1" applyFill="1" applyBorder="1" applyAlignment="1">
      <alignment horizontal="distributed" vertical="center"/>
      <protection/>
    </xf>
    <xf numFmtId="38" fontId="12" fillId="0" borderId="34" xfId="50" applyFont="1" applyFill="1" applyBorder="1" applyAlignment="1" quotePrefix="1">
      <alignment vertical="center"/>
    </xf>
    <xf numFmtId="38" fontId="12" fillId="0" borderId="23" xfId="50" applyFont="1" applyFill="1" applyBorder="1" applyAlignment="1" quotePrefix="1">
      <alignment vertical="center"/>
    </xf>
    <xf numFmtId="177" fontId="7" fillId="0" borderId="13" xfId="64" applyNumberFormat="1" applyFont="1" applyFill="1" applyBorder="1" applyAlignment="1">
      <alignment horizontal="center" vertical="center"/>
      <protection/>
    </xf>
    <xf numFmtId="177" fontId="7" fillId="0" borderId="33" xfId="64" applyNumberFormat="1" applyFont="1" applyFill="1" applyBorder="1" applyAlignment="1">
      <alignment horizontal="center" vertical="center"/>
      <protection/>
    </xf>
    <xf numFmtId="0" fontId="17" fillId="0" borderId="22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49" fontId="7" fillId="0" borderId="11" xfId="64" applyNumberFormat="1" applyFont="1" applyFill="1" applyBorder="1" applyAlignment="1">
      <alignment horizontal="center" vertical="center"/>
      <protection/>
    </xf>
    <xf numFmtId="49" fontId="7" fillId="0" borderId="0" xfId="64" applyNumberFormat="1" applyFont="1" applyFill="1" applyBorder="1" applyAlignment="1">
      <alignment horizontal="center" vertical="center"/>
      <protection/>
    </xf>
    <xf numFmtId="49" fontId="7" fillId="0" borderId="10" xfId="64" applyNumberFormat="1" applyFont="1" applyFill="1" applyBorder="1" applyAlignment="1">
      <alignment horizontal="center" vertical="center"/>
      <protection/>
    </xf>
    <xf numFmtId="177" fontId="12" fillId="0" borderId="29" xfId="64" applyNumberFormat="1" applyFont="1" applyFill="1" applyBorder="1" applyAlignment="1" quotePrefix="1">
      <alignment vertical="center"/>
      <protection/>
    </xf>
    <xf numFmtId="0" fontId="0" fillId="0" borderId="16" xfId="0" applyFont="1" applyBorder="1" applyAlignment="1">
      <alignment vertical="center"/>
    </xf>
    <xf numFmtId="38" fontId="12" fillId="0" borderId="35" xfId="50" applyFont="1" applyFill="1" applyBorder="1" applyAlignment="1" quotePrefix="1">
      <alignment vertical="center"/>
    </xf>
    <xf numFmtId="38" fontId="0" fillId="0" borderId="36" xfId="50" applyFont="1" applyBorder="1" applyAlignment="1">
      <alignment vertical="center"/>
    </xf>
    <xf numFmtId="177" fontId="7" fillId="0" borderId="34" xfId="64" applyNumberFormat="1" applyFont="1" applyFill="1" applyBorder="1" applyAlignment="1">
      <alignment horizontal="center" vertical="center" wrapText="1"/>
      <protection/>
    </xf>
    <xf numFmtId="177" fontId="7" fillId="0" borderId="22" xfId="64" applyNumberFormat="1" applyFont="1" applyFill="1" applyBorder="1" applyAlignment="1">
      <alignment horizontal="center" vertical="center" wrapText="1"/>
      <protection/>
    </xf>
    <xf numFmtId="177" fontId="7" fillId="0" borderId="23" xfId="64" applyNumberFormat="1" applyFont="1" applyFill="1" applyBorder="1" applyAlignment="1">
      <alignment horizontal="center" vertical="center" wrapText="1"/>
      <protection/>
    </xf>
    <xf numFmtId="177" fontId="7" fillId="0" borderId="37" xfId="64" applyNumberFormat="1" applyFont="1" applyFill="1" applyBorder="1" applyAlignment="1">
      <alignment horizontal="center" vertical="center"/>
      <protection/>
    </xf>
    <xf numFmtId="177" fontId="7" fillId="0" borderId="38" xfId="64" applyNumberFormat="1" applyFont="1" applyFill="1" applyBorder="1" applyAlignment="1">
      <alignment horizontal="center" vertical="center" wrapText="1"/>
      <protection/>
    </xf>
    <xf numFmtId="177" fontId="7" fillId="0" borderId="39" xfId="64" applyNumberFormat="1" applyFont="1" applyFill="1" applyBorder="1" applyAlignment="1">
      <alignment horizontal="center" vertical="center" wrapText="1"/>
      <protection/>
    </xf>
    <xf numFmtId="177" fontId="7" fillId="0" borderId="40" xfId="64" applyNumberFormat="1" applyFont="1" applyFill="1" applyBorder="1" applyAlignment="1">
      <alignment horizontal="center" vertical="center" wrapText="1"/>
      <protection/>
    </xf>
    <xf numFmtId="177" fontId="7" fillId="0" borderId="0" xfId="64" applyNumberFormat="1" applyFont="1" applyFill="1" applyBorder="1" applyAlignment="1">
      <alignment horizontal="center" vertical="center" wrapText="1"/>
      <protection/>
    </xf>
    <xf numFmtId="177" fontId="7" fillId="0" borderId="10" xfId="64" applyNumberFormat="1" applyFont="1" applyFill="1" applyBorder="1" applyAlignment="1">
      <alignment horizontal="center" vertical="center" wrapText="1"/>
      <protection/>
    </xf>
    <xf numFmtId="177" fontId="7" fillId="0" borderId="29" xfId="64" applyNumberFormat="1" applyFont="1" applyFill="1" applyBorder="1" applyAlignment="1">
      <alignment horizontal="center" vertical="center" wrapText="1"/>
      <protection/>
    </xf>
    <xf numFmtId="177" fontId="7" fillId="0" borderId="41" xfId="64" applyNumberFormat="1" applyFont="1" applyFill="1" applyBorder="1" applyAlignment="1">
      <alignment horizontal="center" vertical="center" wrapText="1"/>
      <protection/>
    </xf>
    <xf numFmtId="177" fontId="7" fillId="0" borderId="42" xfId="64" applyNumberFormat="1" applyFont="1" applyFill="1" applyBorder="1" applyAlignment="1">
      <alignment horizontal="center" vertical="center"/>
      <protection/>
    </xf>
    <xf numFmtId="177" fontId="7" fillId="0" borderId="43" xfId="64" applyNumberFormat="1" applyFont="1" applyFill="1" applyBorder="1" applyAlignment="1">
      <alignment horizontal="center" vertical="center"/>
      <protection/>
    </xf>
    <xf numFmtId="49" fontId="7" fillId="0" borderId="19" xfId="64" applyNumberFormat="1" applyFont="1" applyFill="1" applyBorder="1" applyAlignment="1">
      <alignment horizontal="center" vertical="center"/>
      <protection/>
    </xf>
    <xf numFmtId="49" fontId="7" fillId="0" borderId="20" xfId="64" applyNumberFormat="1" applyFont="1" applyFill="1" applyBorder="1" applyAlignment="1">
      <alignment horizontal="center" vertical="center"/>
      <protection/>
    </xf>
    <xf numFmtId="177" fontId="17" fillId="0" borderId="20" xfId="64" applyNumberFormat="1" applyFont="1" applyFill="1" applyBorder="1" applyAlignment="1">
      <alignment horizontal="center" vertical="center" wrapText="1"/>
      <protection/>
    </xf>
    <xf numFmtId="177" fontId="17" fillId="0" borderId="21" xfId="64" applyNumberFormat="1" applyFont="1" applyFill="1" applyBorder="1" applyAlignment="1">
      <alignment horizontal="center" vertical="center" wrapText="1"/>
      <protection/>
    </xf>
    <xf numFmtId="49" fontId="7" fillId="0" borderId="28" xfId="64" applyNumberFormat="1" applyFont="1" applyBorder="1" applyAlignment="1">
      <alignment horizontal="center" vertical="center" wrapText="1"/>
      <protection/>
    </xf>
    <xf numFmtId="49" fontId="7" fillId="0" borderId="24" xfId="64" applyNumberFormat="1" applyFont="1" applyBorder="1" applyAlignment="1">
      <alignment horizontal="center" vertical="center"/>
      <protection/>
    </xf>
    <xf numFmtId="49" fontId="7" fillId="0" borderId="44" xfId="64" applyNumberFormat="1" applyFont="1" applyBorder="1" applyAlignment="1">
      <alignment horizontal="center" vertical="center"/>
      <protection/>
    </xf>
    <xf numFmtId="38" fontId="12" fillId="0" borderId="29" xfId="50" applyFont="1" applyFill="1" applyBorder="1" applyAlignment="1" quotePrefix="1">
      <alignment horizontal="right" vertical="center"/>
    </xf>
    <xf numFmtId="38" fontId="12" fillId="0" borderId="16" xfId="50" applyFont="1" applyFill="1" applyBorder="1" applyAlignment="1" quotePrefix="1">
      <alignment horizontal="right" vertical="center"/>
    </xf>
    <xf numFmtId="191" fontId="12" fillId="0" borderId="41" xfId="64" applyNumberFormat="1" applyFont="1" applyFill="1" applyBorder="1" applyAlignment="1" quotePrefix="1">
      <alignment horizontal="right" vertical="center"/>
      <protection/>
    </xf>
    <xf numFmtId="191" fontId="12" fillId="0" borderId="45" xfId="64" applyNumberFormat="1" applyFont="1" applyFill="1" applyBorder="1" applyAlignment="1" quotePrefix="1">
      <alignment horizontal="right" vertical="center"/>
      <protection/>
    </xf>
    <xf numFmtId="178" fontId="12" fillId="0" borderId="34" xfId="64" applyNumberFormat="1" applyFont="1" applyFill="1" applyBorder="1" applyAlignment="1" quotePrefix="1">
      <alignment horizontal="right" vertical="center"/>
      <protection/>
    </xf>
    <xf numFmtId="178" fontId="12" fillId="0" borderId="23" xfId="64" applyNumberFormat="1" applyFont="1" applyFill="1" applyBorder="1" applyAlignment="1" quotePrefix="1">
      <alignment horizontal="righ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JB16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AR41"/>
  <sheetViews>
    <sheetView tabSelected="1" view="pageBreakPreview" zoomScale="75" zoomScaleSheetLayoutView="75" workbookViewId="0" topLeftCell="A1">
      <selection activeCell="I1" sqref="I1"/>
    </sheetView>
  </sheetViews>
  <sheetFormatPr defaultColWidth="13.125" defaultRowHeight="14.25" customHeight="1"/>
  <cols>
    <col min="1" max="1" width="1.875" style="10" customWidth="1"/>
    <col min="2" max="2" width="14.375" style="12" customWidth="1"/>
    <col min="3" max="3" width="1.875" style="10" customWidth="1"/>
    <col min="4" max="6" width="20.00390625" style="10" customWidth="1"/>
    <col min="7" max="7" width="20.50390625" style="10" customWidth="1"/>
    <col min="8" max="17" width="20.00390625" style="10" customWidth="1"/>
    <col min="18" max="18" width="18.50390625" style="10" customWidth="1"/>
    <col min="19" max="26" width="12.50390625" style="10" customWidth="1"/>
    <col min="27" max="16384" width="13.125" style="10" customWidth="1"/>
  </cols>
  <sheetData>
    <row r="1" ht="32.25" customHeight="1"/>
    <row r="2" spans="1:44" s="3" customFormat="1" ht="20.25" customHeight="1">
      <c r="A2" s="19"/>
      <c r="B2" s="36" t="s">
        <v>40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s="3" customFormat="1" ht="11.2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s="3" customFormat="1" ht="24" customHeight="1" thickBot="1">
      <c r="A4" s="37"/>
      <c r="B4" s="38"/>
      <c r="C4" s="38"/>
      <c r="D4" s="131" t="s">
        <v>36</v>
      </c>
      <c r="E4" s="132"/>
      <c r="F4" s="132"/>
      <c r="G4" s="132"/>
      <c r="H4" s="132"/>
      <c r="I4" s="132"/>
      <c r="J4" s="132"/>
      <c r="K4" s="132"/>
      <c r="L4" s="38"/>
      <c r="M4" s="39"/>
      <c r="N4" s="78" t="s">
        <v>37</v>
      </c>
      <c r="O4" s="79"/>
      <c r="P4" s="133" t="s">
        <v>39</v>
      </c>
      <c r="Q4" s="134"/>
      <c r="R4" s="1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18" s="3" customFormat="1" ht="21" customHeight="1">
      <c r="A5" s="26"/>
      <c r="B5" s="111" t="s">
        <v>28</v>
      </c>
      <c r="C5" s="21"/>
      <c r="D5" s="118" t="s">
        <v>41</v>
      </c>
      <c r="E5" s="121" t="s">
        <v>42</v>
      </c>
      <c r="F5" s="121"/>
      <c r="G5" s="121"/>
      <c r="H5" s="121"/>
      <c r="I5" s="121"/>
      <c r="J5" s="121"/>
      <c r="K5" s="121"/>
      <c r="L5" s="127" t="s">
        <v>43</v>
      </c>
      <c r="M5" s="128" t="s">
        <v>44</v>
      </c>
      <c r="N5" s="89" t="s">
        <v>45</v>
      </c>
      <c r="O5" s="135" t="s">
        <v>44</v>
      </c>
      <c r="P5" s="83" t="s">
        <v>46</v>
      </c>
      <c r="Q5" s="84"/>
      <c r="R5" s="85"/>
    </row>
    <row r="6" spans="1:18" s="3" customFormat="1" ht="15" customHeight="1">
      <c r="A6" s="27"/>
      <c r="B6" s="112"/>
      <c r="C6" s="5"/>
      <c r="D6" s="119"/>
      <c r="E6" s="100" t="s">
        <v>29</v>
      </c>
      <c r="F6" s="122" t="s">
        <v>30</v>
      </c>
      <c r="G6" s="122"/>
      <c r="H6" s="122"/>
      <c r="I6" s="122"/>
      <c r="J6" s="123"/>
      <c r="K6" s="124" t="s">
        <v>35</v>
      </c>
      <c r="L6" s="106"/>
      <c r="M6" s="129"/>
      <c r="N6" s="90"/>
      <c r="O6" s="136"/>
      <c r="P6" s="108" t="s">
        <v>45</v>
      </c>
      <c r="Q6" s="80" t="s">
        <v>47</v>
      </c>
      <c r="R6" s="85"/>
    </row>
    <row r="7" spans="1:18" s="3" customFormat="1" ht="18" customHeight="1">
      <c r="A7" s="27"/>
      <c r="B7" s="112"/>
      <c r="C7" s="5"/>
      <c r="D7" s="119"/>
      <c r="E7" s="106"/>
      <c r="F7" s="98" t="s">
        <v>29</v>
      </c>
      <c r="G7" s="106" t="s">
        <v>31</v>
      </c>
      <c r="H7" s="100" t="s">
        <v>32</v>
      </c>
      <c r="I7" s="100" t="s">
        <v>33</v>
      </c>
      <c r="J7" s="100" t="s">
        <v>34</v>
      </c>
      <c r="K7" s="125"/>
      <c r="L7" s="106"/>
      <c r="M7" s="129"/>
      <c r="N7" s="90"/>
      <c r="O7" s="136"/>
      <c r="P7" s="109"/>
      <c r="Q7" s="81"/>
      <c r="R7" s="85"/>
    </row>
    <row r="8" spans="1:18" s="3" customFormat="1" ht="18" customHeight="1" thickBot="1">
      <c r="A8" s="28"/>
      <c r="B8" s="113"/>
      <c r="C8" s="6"/>
      <c r="D8" s="120"/>
      <c r="E8" s="107"/>
      <c r="F8" s="99"/>
      <c r="G8" s="107"/>
      <c r="H8" s="101"/>
      <c r="I8" s="101"/>
      <c r="J8" s="101"/>
      <c r="K8" s="126"/>
      <c r="L8" s="107"/>
      <c r="M8" s="130"/>
      <c r="N8" s="91"/>
      <c r="O8" s="137"/>
      <c r="P8" s="110"/>
      <c r="Q8" s="82"/>
      <c r="R8" s="85"/>
    </row>
    <row r="9" spans="1:18" s="3" customFormat="1" ht="19.5" customHeight="1">
      <c r="A9" s="29"/>
      <c r="B9" s="102" t="s">
        <v>0</v>
      </c>
      <c r="C9" s="14"/>
      <c r="D9" s="104">
        <v>1649232</v>
      </c>
      <c r="E9" s="114">
        <v>1042655</v>
      </c>
      <c r="F9" s="116">
        <v>977126</v>
      </c>
      <c r="G9" s="94">
        <v>820944</v>
      </c>
      <c r="H9" s="94">
        <v>129973</v>
      </c>
      <c r="I9" s="94">
        <v>10206</v>
      </c>
      <c r="J9" s="138">
        <v>16003</v>
      </c>
      <c r="K9" s="138">
        <v>65529</v>
      </c>
      <c r="L9" s="138">
        <v>606577</v>
      </c>
      <c r="M9" s="140">
        <v>63.22063845474742</v>
      </c>
      <c r="N9" s="92">
        <v>1075153</v>
      </c>
      <c r="O9" s="87">
        <f>0.634*100</f>
        <v>63.4</v>
      </c>
      <c r="P9" s="142">
        <v>-32498</v>
      </c>
      <c r="Q9" s="96">
        <v>-0.2</v>
      </c>
      <c r="R9" s="86"/>
    </row>
    <row r="10" spans="1:19" s="3" customFormat="1" ht="19.5" customHeight="1" thickBot="1">
      <c r="A10" s="23"/>
      <c r="B10" s="103"/>
      <c r="C10" s="16"/>
      <c r="D10" s="105"/>
      <c r="E10" s="115"/>
      <c r="F10" s="117"/>
      <c r="G10" s="95"/>
      <c r="H10" s="95"/>
      <c r="I10" s="95"/>
      <c r="J10" s="139"/>
      <c r="K10" s="139"/>
      <c r="L10" s="139"/>
      <c r="M10" s="141"/>
      <c r="N10" s="93"/>
      <c r="O10" s="88"/>
      <c r="P10" s="143"/>
      <c r="Q10" s="97"/>
      <c r="R10" s="86"/>
      <c r="S10" s="34"/>
    </row>
    <row r="11" spans="1:18" s="3" customFormat="1" ht="15" customHeight="1">
      <c r="A11" s="22"/>
      <c r="B11" s="11"/>
      <c r="C11" s="9"/>
      <c r="D11" s="40"/>
      <c r="E11" s="20"/>
      <c r="F11" s="44"/>
      <c r="G11" s="45"/>
      <c r="H11" s="45"/>
      <c r="I11" s="45"/>
      <c r="J11" s="45"/>
      <c r="K11" s="44"/>
      <c r="L11" s="45"/>
      <c r="M11" s="55"/>
      <c r="N11" s="70"/>
      <c r="O11" s="75"/>
      <c r="P11" s="13"/>
      <c r="Q11" s="52"/>
      <c r="R11" s="4"/>
    </row>
    <row r="12" spans="1:18" s="3" customFormat="1" ht="27" customHeight="1">
      <c r="A12" s="30"/>
      <c r="B12" s="31" t="s">
        <v>1</v>
      </c>
      <c r="C12" s="32"/>
      <c r="D12" s="58">
        <v>391558</v>
      </c>
      <c r="E12" s="42">
        <v>255906</v>
      </c>
      <c r="F12" s="46">
        <v>241950</v>
      </c>
      <c r="G12" s="47">
        <v>202388</v>
      </c>
      <c r="H12" s="47">
        <v>31239</v>
      </c>
      <c r="I12" s="47">
        <v>3433</v>
      </c>
      <c r="J12" s="47">
        <v>4890</v>
      </c>
      <c r="K12" s="46">
        <v>13956</v>
      </c>
      <c r="L12" s="47">
        <v>135652</v>
      </c>
      <c r="M12" s="53">
        <v>65.35583489546887</v>
      </c>
      <c r="N12" s="71">
        <v>258621</v>
      </c>
      <c r="O12" s="76">
        <f>N12/410323*100</f>
        <v>63.0286384141274</v>
      </c>
      <c r="P12" s="62">
        <v>-2715</v>
      </c>
      <c r="Q12" s="65">
        <v>2.4</v>
      </c>
      <c r="R12" s="64"/>
    </row>
    <row r="13" spans="1:18" s="3" customFormat="1" ht="27" customHeight="1">
      <c r="A13" s="22"/>
      <c r="B13" s="11" t="s">
        <v>2</v>
      </c>
      <c r="C13" s="9"/>
      <c r="D13" s="59">
        <v>132464</v>
      </c>
      <c r="E13" s="43">
        <v>79470</v>
      </c>
      <c r="F13" s="48">
        <v>73847</v>
      </c>
      <c r="G13" s="49">
        <v>60571</v>
      </c>
      <c r="H13" s="49">
        <v>11442</v>
      </c>
      <c r="I13" s="49">
        <v>820</v>
      </c>
      <c r="J13" s="49">
        <v>1014</v>
      </c>
      <c r="K13" s="48">
        <v>5623</v>
      </c>
      <c r="L13" s="49">
        <v>52994</v>
      </c>
      <c r="M13" s="60">
        <v>59.99365865442686</v>
      </c>
      <c r="N13" s="72">
        <v>84486</v>
      </c>
      <c r="O13" s="77">
        <f>N13/137185*100</f>
        <v>61.58545030433357</v>
      </c>
      <c r="P13" s="63">
        <v>-5016</v>
      </c>
      <c r="Q13" s="66">
        <v>-1.6</v>
      </c>
      <c r="R13" s="64"/>
    </row>
    <row r="14" spans="1:18" s="33" customFormat="1" ht="27" customHeight="1">
      <c r="A14" s="30"/>
      <c r="B14" s="31" t="s">
        <v>3</v>
      </c>
      <c r="C14" s="32"/>
      <c r="D14" s="58">
        <v>119421</v>
      </c>
      <c r="E14" s="42">
        <v>71579</v>
      </c>
      <c r="F14" s="46">
        <v>66490</v>
      </c>
      <c r="G14" s="47">
        <v>55594</v>
      </c>
      <c r="H14" s="47">
        <v>9477</v>
      </c>
      <c r="I14" s="47">
        <v>493</v>
      </c>
      <c r="J14" s="47">
        <v>926</v>
      </c>
      <c r="K14" s="46">
        <v>5089</v>
      </c>
      <c r="L14" s="47">
        <v>47842</v>
      </c>
      <c r="M14" s="53">
        <v>59.93836929853208</v>
      </c>
      <c r="N14" s="71">
        <v>75459</v>
      </c>
      <c r="O14" s="76">
        <f>N14/122925*100</f>
        <v>61.38621110433191</v>
      </c>
      <c r="P14" s="62">
        <v>-3880</v>
      </c>
      <c r="Q14" s="65">
        <v>-1.5</v>
      </c>
      <c r="R14" s="64"/>
    </row>
    <row r="15" spans="1:18" s="3" customFormat="1" ht="27" customHeight="1">
      <c r="A15" s="22"/>
      <c r="B15" s="11" t="s">
        <v>4</v>
      </c>
      <c r="C15" s="9"/>
      <c r="D15" s="59">
        <v>102093</v>
      </c>
      <c r="E15" s="43">
        <v>63052</v>
      </c>
      <c r="F15" s="48">
        <v>58918</v>
      </c>
      <c r="G15" s="49">
        <v>48533</v>
      </c>
      <c r="H15" s="49">
        <v>8911</v>
      </c>
      <c r="I15" s="49">
        <v>484</v>
      </c>
      <c r="J15" s="49">
        <v>990</v>
      </c>
      <c r="K15" s="48">
        <v>4134</v>
      </c>
      <c r="L15" s="49">
        <v>39041</v>
      </c>
      <c r="M15" s="60">
        <v>61.7593762549832</v>
      </c>
      <c r="N15" s="72">
        <v>66276</v>
      </c>
      <c r="O15" s="77">
        <f>N15/106313*100</f>
        <v>62.340447546396014</v>
      </c>
      <c r="P15" s="63">
        <v>-3224</v>
      </c>
      <c r="Q15" s="66">
        <v>-0.5</v>
      </c>
      <c r="R15" s="64"/>
    </row>
    <row r="16" spans="1:18" s="33" customFormat="1" ht="27" customHeight="1">
      <c r="A16" s="30"/>
      <c r="B16" s="31" t="s">
        <v>5</v>
      </c>
      <c r="C16" s="32"/>
      <c r="D16" s="58">
        <v>85940</v>
      </c>
      <c r="E16" s="42">
        <v>54191</v>
      </c>
      <c r="F16" s="46">
        <v>50561</v>
      </c>
      <c r="G16" s="47">
        <v>42890</v>
      </c>
      <c r="H16" s="47">
        <v>6608</v>
      </c>
      <c r="I16" s="47">
        <v>382</v>
      </c>
      <c r="J16" s="47">
        <v>681</v>
      </c>
      <c r="K16" s="46">
        <v>3630</v>
      </c>
      <c r="L16" s="47">
        <v>31749</v>
      </c>
      <c r="M16" s="53">
        <v>63.056783802653015</v>
      </c>
      <c r="N16" s="71">
        <v>55914</v>
      </c>
      <c r="O16" s="76">
        <f>N16/87629*100</f>
        <v>63.8076435883098</v>
      </c>
      <c r="P16" s="62">
        <v>-1723</v>
      </c>
      <c r="Q16" s="65">
        <v>-0.7</v>
      </c>
      <c r="R16" s="64"/>
    </row>
    <row r="17" spans="1:18" s="3" customFormat="1" ht="27" customHeight="1">
      <c r="A17" s="22"/>
      <c r="B17" s="11" t="s">
        <v>6</v>
      </c>
      <c r="C17" s="9"/>
      <c r="D17" s="59">
        <v>77547</v>
      </c>
      <c r="E17" s="43">
        <v>48059</v>
      </c>
      <c r="F17" s="48">
        <v>45149</v>
      </c>
      <c r="G17" s="49">
        <v>38342</v>
      </c>
      <c r="H17" s="49">
        <v>5842</v>
      </c>
      <c r="I17" s="57">
        <v>268</v>
      </c>
      <c r="J17" s="49">
        <v>697</v>
      </c>
      <c r="K17" s="48">
        <v>2910</v>
      </c>
      <c r="L17" s="49">
        <v>29488</v>
      </c>
      <c r="M17" s="60">
        <v>61.97402865359073</v>
      </c>
      <c r="N17" s="72">
        <v>50938</v>
      </c>
      <c r="O17" s="77">
        <f>N17/81497*100</f>
        <v>62.50291421770127</v>
      </c>
      <c r="P17" s="63">
        <v>-2879</v>
      </c>
      <c r="Q17" s="66">
        <v>-0.5</v>
      </c>
      <c r="R17" s="64"/>
    </row>
    <row r="18" spans="1:18" s="33" customFormat="1" ht="27" customHeight="1">
      <c r="A18" s="30"/>
      <c r="B18" s="31" t="s">
        <v>7</v>
      </c>
      <c r="C18" s="32"/>
      <c r="D18" s="58">
        <v>132402</v>
      </c>
      <c r="E18" s="42">
        <v>83877</v>
      </c>
      <c r="F18" s="46">
        <v>78582</v>
      </c>
      <c r="G18" s="47">
        <v>65376</v>
      </c>
      <c r="H18" s="47">
        <v>10591</v>
      </c>
      <c r="I18" s="47">
        <v>1341</v>
      </c>
      <c r="J18" s="47">
        <v>1274</v>
      </c>
      <c r="K18" s="46">
        <v>5295</v>
      </c>
      <c r="L18" s="47">
        <v>48525</v>
      </c>
      <c r="M18" s="53">
        <v>63.350251506774825</v>
      </c>
      <c r="N18" s="71">
        <v>84257</v>
      </c>
      <c r="O18" s="76">
        <f>N18/132616*100</f>
        <v>63.53456596489111</v>
      </c>
      <c r="P18" s="62">
        <v>-380</v>
      </c>
      <c r="Q18" s="65">
        <v>-0.1</v>
      </c>
      <c r="R18" s="64"/>
    </row>
    <row r="19" spans="1:18" s="3" customFormat="1" ht="27" customHeight="1">
      <c r="A19" s="22"/>
      <c r="B19" s="11" t="s">
        <v>8</v>
      </c>
      <c r="C19" s="9"/>
      <c r="D19" s="59">
        <v>69967</v>
      </c>
      <c r="E19" s="43">
        <v>46132</v>
      </c>
      <c r="F19" s="48">
        <v>42119</v>
      </c>
      <c r="G19" s="49">
        <v>36370</v>
      </c>
      <c r="H19" s="49">
        <v>4943</v>
      </c>
      <c r="I19" s="49">
        <v>210</v>
      </c>
      <c r="J19" s="49">
        <v>596</v>
      </c>
      <c r="K19" s="48">
        <v>4013</v>
      </c>
      <c r="L19" s="49">
        <v>23835</v>
      </c>
      <c r="M19" s="60">
        <v>65.9339402861349</v>
      </c>
      <c r="N19" s="72">
        <v>46705</v>
      </c>
      <c r="O19" s="77">
        <f>N19/69205*100</f>
        <v>67.48789827324615</v>
      </c>
      <c r="P19" s="63">
        <v>-573</v>
      </c>
      <c r="Q19" s="66">
        <v>-1.6</v>
      </c>
      <c r="R19" s="64"/>
    </row>
    <row r="20" spans="1:18" s="33" customFormat="1" ht="27" customHeight="1">
      <c r="A20" s="30"/>
      <c r="B20" s="31" t="s">
        <v>9</v>
      </c>
      <c r="C20" s="32"/>
      <c r="D20" s="58">
        <v>64980</v>
      </c>
      <c r="E20" s="42">
        <v>40481</v>
      </c>
      <c r="F20" s="46">
        <v>38327</v>
      </c>
      <c r="G20" s="47">
        <v>32530</v>
      </c>
      <c r="H20" s="47">
        <v>4446</v>
      </c>
      <c r="I20" s="47">
        <v>686</v>
      </c>
      <c r="J20" s="47">
        <v>665</v>
      </c>
      <c r="K20" s="46">
        <v>2154</v>
      </c>
      <c r="L20" s="47">
        <v>24499</v>
      </c>
      <c r="M20" s="53">
        <v>62.29763004001231</v>
      </c>
      <c r="N20" s="71">
        <v>41725</v>
      </c>
      <c r="O20" s="76">
        <f>N20/66859*100</f>
        <v>62.40745449378543</v>
      </c>
      <c r="P20" s="62">
        <v>-1244</v>
      </c>
      <c r="Q20" s="65">
        <v>-0.1</v>
      </c>
      <c r="R20" s="64"/>
    </row>
    <row r="21" spans="1:18" s="3" customFormat="1" ht="27" customHeight="1">
      <c r="A21" s="22"/>
      <c r="B21" s="11" t="s">
        <v>10</v>
      </c>
      <c r="C21" s="9"/>
      <c r="D21" s="59">
        <v>30275</v>
      </c>
      <c r="E21" s="43">
        <v>18600</v>
      </c>
      <c r="F21" s="48">
        <v>17287</v>
      </c>
      <c r="G21" s="49">
        <v>15019</v>
      </c>
      <c r="H21" s="49">
        <v>1935</v>
      </c>
      <c r="I21" s="49">
        <v>102</v>
      </c>
      <c r="J21" s="49">
        <v>231</v>
      </c>
      <c r="K21" s="48">
        <v>1313</v>
      </c>
      <c r="L21" s="49">
        <v>11675</v>
      </c>
      <c r="M21" s="60">
        <v>61.436829066886865</v>
      </c>
      <c r="N21" s="72">
        <v>19020</v>
      </c>
      <c r="O21" s="77">
        <f>N21/30300*100</f>
        <v>62.772277227722775</v>
      </c>
      <c r="P21" s="63">
        <v>-420</v>
      </c>
      <c r="Q21" s="66">
        <v>-1.4</v>
      </c>
      <c r="R21" s="64"/>
    </row>
    <row r="22" spans="1:18" s="33" customFormat="1" ht="27" customHeight="1">
      <c r="A22" s="30"/>
      <c r="B22" s="31" t="s">
        <v>11</v>
      </c>
      <c r="C22" s="32"/>
      <c r="D22" s="58">
        <v>91869</v>
      </c>
      <c r="E22" s="42">
        <v>62307</v>
      </c>
      <c r="F22" s="46">
        <v>59140</v>
      </c>
      <c r="G22" s="47">
        <v>50168</v>
      </c>
      <c r="H22" s="47">
        <v>7463</v>
      </c>
      <c r="I22" s="47">
        <v>357</v>
      </c>
      <c r="J22" s="47">
        <v>1152</v>
      </c>
      <c r="K22" s="46">
        <v>3167</v>
      </c>
      <c r="L22" s="47">
        <v>29562</v>
      </c>
      <c r="M22" s="53">
        <v>67.82157202102994</v>
      </c>
      <c r="N22" s="71">
        <v>64301</v>
      </c>
      <c r="O22" s="76">
        <f>N22/95308*100</f>
        <v>67.46652956729761</v>
      </c>
      <c r="P22" s="62">
        <v>-1994</v>
      </c>
      <c r="Q22" s="65">
        <v>0.3</v>
      </c>
      <c r="R22" s="64"/>
    </row>
    <row r="23" spans="1:18" s="3" customFormat="1" ht="27" customHeight="1">
      <c r="A23" s="22"/>
      <c r="B23" s="11" t="s">
        <v>12</v>
      </c>
      <c r="C23" s="9"/>
      <c r="D23" s="59">
        <v>37458</v>
      </c>
      <c r="E23" s="43">
        <v>22422</v>
      </c>
      <c r="F23" s="48">
        <v>20885</v>
      </c>
      <c r="G23" s="49">
        <v>17927</v>
      </c>
      <c r="H23" s="49">
        <v>2539</v>
      </c>
      <c r="I23" s="49">
        <v>126</v>
      </c>
      <c r="J23" s="49">
        <v>293</v>
      </c>
      <c r="K23" s="48">
        <v>1537</v>
      </c>
      <c r="L23" s="49">
        <v>15036</v>
      </c>
      <c r="M23" s="60">
        <v>59.85904212718245</v>
      </c>
      <c r="N23" s="72">
        <v>22053</v>
      </c>
      <c r="O23" s="77">
        <f>N23/34742*100</f>
        <v>63.476483794830465</v>
      </c>
      <c r="P23" s="63">
        <v>369</v>
      </c>
      <c r="Q23" s="67">
        <v>-3.6</v>
      </c>
      <c r="R23" s="64"/>
    </row>
    <row r="24" spans="1:18" s="33" customFormat="1" ht="27" customHeight="1">
      <c r="A24" s="30"/>
      <c r="B24" s="31" t="s">
        <v>13</v>
      </c>
      <c r="C24" s="32"/>
      <c r="D24" s="58">
        <v>25587</v>
      </c>
      <c r="E24" s="42">
        <v>15546</v>
      </c>
      <c r="F24" s="46">
        <v>14481</v>
      </c>
      <c r="G24" s="47">
        <v>12308</v>
      </c>
      <c r="H24" s="47">
        <v>1878</v>
      </c>
      <c r="I24" s="47">
        <v>80</v>
      </c>
      <c r="J24" s="47">
        <v>215</v>
      </c>
      <c r="K24" s="46">
        <v>1065</v>
      </c>
      <c r="L24" s="47">
        <v>10041</v>
      </c>
      <c r="M24" s="53">
        <v>60.75741587524915</v>
      </c>
      <c r="N24" s="71">
        <v>16835</v>
      </c>
      <c r="O24" s="76">
        <f>N24/27281*100</f>
        <v>61.70961475019244</v>
      </c>
      <c r="P24" s="62">
        <v>-1289</v>
      </c>
      <c r="Q24" s="65">
        <v>-0.9</v>
      </c>
      <c r="R24" s="64"/>
    </row>
    <row r="25" spans="1:18" s="3" customFormat="1" ht="27" customHeight="1">
      <c r="A25" s="22"/>
      <c r="B25" s="11" t="s">
        <v>14</v>
      </c>
      <c r="C25" s="9"/>
      <c r="D25" s="59">
        <v>48953</v>
      </c>
      <c r="E25" s="43">
        <v>31071</v>
      </c>
      <c r="F25" s="48">
        <v>29480</v>
      </c>
      <c r="G25" s="49">
        <v>24474</v>
      </c>
      <c r="H25" s="49">
        <v>4043</v>
      </c>
      <c r="I25" s="49">
        <v>502</v>
      </c>
      <c r="J25" s="49">
        <v>461</v>
      </c>
      <c r="K25" s="48">
        <v>1591</v>
      </c>
      <c r="L25" s="49">
        <v>17882</v>
      </c>
      <c r="M25" s="60">
        <v>63.471084509631694</v>
      </c>
      <c r="N25" s="72">
        <v>31140</v>
      </c>
      <c r="O25" s="77">
        <f>N25/48886*100</f>
        <v>63.699218590189425</v>
      </c>
      <c r="P25" s="63">
        <v>-69</v>
      </c>
      <c r="Q25" s="66">
        <v>-0.2</v>
      </c>
      <c r="R25" s="64"/>
    </row>
    <row r="26" spans="1:18" s="33" customFormat="1" ht="27" customHeight="1">
      <c r="A26" s="30"/>
      <c r="B26" s="31" t="s">
        <v>15</v>
      </c>
      <c r="C26" s="32"/>
      <c r="D26" s="58">
        <v>26098</v>
      </c>
      <c r="E26" s="42">
        <v>17253</v>
      </c>
      <c r="F26" s="46">
        <v>16333</v>
      </c>
      <c r="G26" s="47">
        <v>13757</v>
      </c>
      <c r="H26" s="47">
        <v>2247</v>
      </c>
      <c r="I26" s="47">
        <v>133</v>
      </c>
      <c r="J26" s="47">
        <v>196</v>
      </c>
      <c r="K26" s="46">
        <v>920</v>
      </c>
      <c r="L26" s="47">
        <v>8845</v>
      </c>
      <c r="M26" s="53">
        <v>66.10851406238027</v>
      </c>
      <c r="N26" s="71">
        <v>17490</v>
      </c>
      <c r="O26" s="76">
        <f>N26/26112*100</f>
        <v>66.98069852941177</v>
      </c>
      <c r="P26" s="62">
        <v>-237</v>
      </c>
      <c r="Q26" s="65">
        <v>-0.9</v>
      </c>
      <c r="R26" s="64"/>
    </row>
    <row r="27" spans="1:18" s="3" customFormat="1" ht="27" customHeight="1">
      <c r="A27" s="22"/>
      <c r="B27" s="11" t="s">
        <v>16</v>
      </c>
      <c r="C27" s="9"/>
      <c r="D27" s="59">
        <v>5669</v>
      </c>
      <c r="E27" s="43">
        <v>3556</v>
      </c>
      <c r="F27" s="48">
        <v>3362</v>
      </c>
      <c r="G27" s="49">
        <v>2869</v>
      </c>
      <c r="H27" s="49">
        <v>437</v>
      </c>
      <c r="I27" s="49">
        <v>17</v>
      </c>
      <c r="J27" s="49">
        <v>39</v>
      </c>
      <c r="K27" s="48">
        <v>194</v>
      </c>
      <c r="L27" s="49">
        <v>2113</v>
      </c>
      <c r="M27" s="60">
        <v>62.72711236549656</v>
      </c>
      <c r="N27" s="72">
        <v>3865</v>
      </c>
      <c r="O27" s="77">
        <f>N27/6000*100</f>
        <v>64.41666666666667</v>
      </c>
      <c r="P27" s="63">
        <v>-309</v>
      </c>
      <c r="Q27" s="66">
        <v>-1.7</v>
      </c>
      <c r="R27" s="64"/>
    </row>
    <row r="28" spans="1:18" s="33" customFormat="1" ht="27" customHeight="1">
      <c r="A28" s="30"/>
      <c r="B28" s="31" t="s">
        <v>17</v>
      </c>
      <c r="C28" s="32"/>
      <c r="D28" s="58">
        <v>20966</v>
      </c>
      <c r="E28" s="42">
        <v>13330</v>
      </c>
      <c r="F28" s="46">
        <v>12362</v>
      </c>
      <c r="G28" s="47">
        <v>10548</v>
      </c>
      <c r="H28" s="47">
        <v>1525</v>
      </c>
      <c r="I28" s="47">
        <v>68</v>
      </c>
      <c r="J28" s="47">
        <v>221</v>
      </c>
      <c r="K28" s="46">
        <v>968</v>
      </c>
      <c r="L28" s="47">
        <v>7636</v>
      </c>
      <c r="M28" s="53">
        <v>63.57912811218163</v>
      </c>
      <c r="N28" s="71">
        <v>13861</v>
      </c>
      <c r="O28" s="76">
        <f>N28/21480*100</f>
        <v>64.52979515828677</v>
      </c>
      <c r="P28" s="62">
        <v>-531</v>
      </c>
      <c r="Q28" s="65">
        <v>-0.9</v>
      </c>
      <c r="R28" s="64"/>
    </row>
    <row r="29" spans="1:18" s="3" customFormat="1" ht="27" customHeight="1">
      <c r="A29" s="22"/>
      <c r="B29" s="11" t="s">
        <v>18</v>
      </c>
      <c r="C29" s="9"/>
      <c r="D29" s="59">
        <v>13429</v>
      </c>
      <c r="E29" s="43">
        <v>7842</v>
      </c>
      <c r="F29" s="48">
        <v>7204</v>
      </c>
      <c r="G29" s="49">
        <v>6210</v>
      </c>
      <c r="H29" s="49">
        <v>896</v>
      </c>
      <c r="I29" s="49">
        <v>18</v>
      </c>
      <c r="J29" s="49">
        <v>80</v>
      </c>
      <c r="K29" s="48">
        <v>638</v>
      </c>
      <c r="L29" s="49">
        <v>5587</v>
      </c>
      <c r="M29" s="60">
        <v>58.39600863802219</v>
      </c>
      <c r="N29" s="72">
        <v>9019</v>
      </c>
      <c r="O29" s="77">
        <f>N29/14486*100</f>
        <v>62.26011321275714</v>
      </c>
      <c r="P29" s="63">
        <v>-1177</v>
      </c>
      <c r="Q29" s="66">
        <v>-3.9</v>
      </c>
      <c r="R29" s="64"/>
    </row>
    <row r="30" spans="1:18" s="33" customFormat="1" ht="27" customHeight="1">
      <c r="A30" s="30"/>
      <c r="B30" s="31" t="s">
        <v>19</v>
      </c>
      <c r="C30" s="32"/>
      <c r="D30" s="58">
        <v>10340</v>
      </c>
      <c r="E30" s="42">
        <v>6813</v>
      </c>
      <c r="F30" s="46">
        <v>6443</v>
      </c>
      <c r="G30" s="47">
        <v>5537</v>
      </c>
      <c r="H30" s="47">
        <v>768</v>
      </c>
      <c r="I30" s="47">
        <v>44</v>
      </c>
      <c r="J30" s="47">
        <v>94</v>
      </c>
      <c r="K30" s="46">
        <v>370</v>
      </c>
      <c r="L30" s="47">
        <v>3527</v>
      </c>
      <c r="M30" s="53">
        <v>65.88974854932302</v>
      </c>
      <c r="N30" s="71">
        <v>7052</v>
      </c>
      <c r="O30" s="76">
        <f>N30/10491*100</f>
        <v>67.21952149461443</v>
      </c>
      <c r="P30" s="62">
        <v>-239</v>
      </c>
      <c r="Q30" s="65">
        <v>-1.3</v>
      </c>
      <c r="R30" s="64"/>
    </row>
    <row r="31" spans="1:18" s="3" customFormat="1" ht="27" customHeight="1">
      <c r="A31" s="22"/>
      <c r="B31" s="11" t="s">
        <v>20</v>
      </c>
      <c r="C31" s="9"/>
      <c r="D31" s="59">
        <v>13851</v>
      </c>
      <c r="E31" s="43">
        <v>9265</v>
      </c>
      <c r="F31" s="48">
        <v>8735</v>
      </c>
      <c r="G31" s="49">
        <v>7370</v>
      </c>
      <c r="H31" s="49">
        <v>1227</v>
      </c>
      <c r="I31" s="49">
        <v>36</v>
      </c>
      <c r="J31" s="49">
        <v>102</v>
      </c>
      <c r="K31" s="48">
        <v>530</v>
      </c>
      <c r="L31" s="49">
        <v>4586</v>
      </c>
      <c r="M31" s="60">
        <v>66.89047722186123</v>
      </c>
      <c r="N31" s="72">
        <v>9562</v>
      </c>
      <c r="O31" s="77">
        <f>N31/14175*100</f>
        <v>67.45679012345678</v>
      </c>
      <c r="P31" s="63">
        <v>-297</v>
      </c>
      <c r="Q31" s="66">
        <v>-0.6</v>
      </c>
      <c r="R31" s="64"/>
    </row>
    <row r="32" spans="1:18" s="33" customFormat="1" ht="27" customHeight="1">
      <c r="A32" s="30"/>
      <c r="B32" s="31" t="s">
        <v>21</v>
      </c>
      <c r="C32" s="32"/>
      <c r="D32" s="58">
        <v>33450</v>
      </c>
      <c r="E32" s="42">
        <v>20854</v>
      </c>
      <c r="F32" s="46">
        <v>19461</v>
      </c>
      <c r="G32" s="47">
        <v>16229</v>
      </c>
      <c r="H32" s="47">
        <v>2770</v>
      </c>
      <c r="I32" s="47">
        <v>184</v>
      </c>
      <c r="J32" s="47">
        <v>278</v>
      </c>
      <c r="K32" s="46">
        <v>1393</v>
      </c>
      <c r="L32" s="47">
        <v>12596</v>
      </c>
      <c r="M32" s="53">
        <v>62.34379671150971</v>
      </c>
      <c r="N32" s="71">
        <v>22087</v>
      </c>
      <c r="O32" s="76">
        <f>N32/34242*100</f>
        <v>64.50265755504935</v>
      </c>
      <c r="P32" s="62">
        <v>-1233</v>
      </c>
      <c r="Q32" s="65">
        <v>-2.2</v>
      </c>
      <c r="R32" s="64"/>
    </row>
    <row r="33" spans="1:18" s="3" customFormat="1" ht="27" customHeight="1">
      <c r="A33" s="22"/>
      <c r="B33" s="11" t="s">
        <v>22</v>
      </c>
      <c r="C33" s="9"/>
      <c r="D33" s="59">
        <v>22574</v>
      </c>
      <c r="E33" s="43">
        <v>13787</v>
      </c>
      <c r="F33" s="48">
        <v>12596</v>
      </c>
      <c r="G33" s="49">
        <v>10551</v>
      </c>
      <c r="H33" s="49">
        <v>1725</v>
      </c>
      <c r="I33" s="49">
        <v>166</v>
      </c>
      <c r="J33" s="49">
        <v>154</v>
      </c>
      <c r="K33" s="48">
        <v>1191</v>
      </c>
      <c r="L33" s="49">
        <v>8787</v>
      </c>
      <c r="M33" s="60">
        <v>61.074687693807036</v>
      </c>
      <c r="N33" s="72">
        <v>13827</v>
      </c>
      <c r="O33" s="77">
        <f>N33/22481*100</f>
        <v>61.50527111783284</v>
      </c>
      <c r="P33" s="63">
        <v>-40</v>
      </c>
      <c r="Q33" s="68">
        <v>-0.4</v>
      </c>
      <c r="R33" s="64"/>
    </row>
    <row r="34" spans="1:18" s="33" customFormat="1" ht="27" customHeight="1">
      <c r="A34" s="30"/>
      <c r="B34" s="31" t="s">
        <v>23</v>
      </c>
      <c r="C34" s="32"/>
      <c r="D34" s="58">
        <v>15985</v>
      </c>
      <c r="E34" s="42">
        <v>9956</v>
      </c>
      <c r="F34" s="46">
        <v>9280</v>
      </c>
      <c r="G34" s="47">
        <v>7663</v>
      </c>
      <c r="H34" s="47">
        <v>1429</v>
      </c>
      <c r="I34" s="47">
        <v>61</v>
      </c>
      <c r="J34" s="47">
        <v>127</v>
      </c>
      <c r="K34" s="46">
        <v>676</v>
      </c>
      <c r="L34" s="47">
        <v>6029</v>
      </c>
      <c r="M34" s="53">
        <v>62.28339067876134</v>
      </c>
      <c r="N34" s="71">
        <v>10534</v>
      </c>
      <c r="O34" s="76">
        <f>N34/16487*100</f>
        <v>63.892763995875534</v>
      </c>
      <c r="P34" s="62">
        <v>-578</v>
      </c>
      <c r="Q34" s="65">
        <v>-1.6</v>
      </c>
      <c r="R34" s="64"/>
    </row>
    <row r="35" spans="1:18" s="3" customFormat="1" ht="27" customHeight="1">
      <c r="A35" s="22"/>
      <c r="B35" s="11" t="s">
        <v>24</v>
      </c>
      <c r="C35" s="9"/>
      <c r="D35" s="59">
        <v>11099</v>
      </c>
      <c r="E35" s="43">
        <v>6917</v>
      </c>
      <c r="F35" s="48">
        <v>6449</v>
      </c>
      <c r="G35" s="49">
        <v>5500</v>
      </c>
      <c r="H35" s="49">
        <v>827</v>
      </c>
      <c r="I35" s="49">
        <v>29</v>
      </c>
      <c r="J35" s="49">
        <v>93</v>
      </c>
      <c r="K35" s="48">
        <v>4678</v>
      </c>
      <c r="L35" s="49">
        <v>4182</v>
      </c>
      <c r="M35" s="60">
        <v>62.320929813496704</v>
      </c>
      <c r="N35" s="72">
        <v>7483</v>
      </c>
      <c r="O35" s="77">
        <f>N35/11757*100</f>
        <v>63.64718890873522</v>
      </c>
      <c r="P35" s="63">
        <v>-566</v>
      </c>
      <c r="Q35" s="66">
        <v>-1.3</v>
      </c>
      <c r="R35" s="64"/>
    </row>
    <row r="36" spans="1:18" s="33" customFormat="1" ht="27" customHeight="1">
      <c r="A36" s="30"/>
      <c r="B36" s="31" t="s">
        <v>25</v>
      </c>
      <c r="C36" s="32"/>
      <c r="D36" s="58">
        <v>25558</v>
      </c>
      <c r="E36" s="42">
        <v>16801</v>
      </c>
      <c r="F36" s="46">
        <v>15923</v>
      </c>
      <c r="G36" s="47">
        <v>13594</v>
      </c>
      <c r="H36" s="47">
        <v>1995</v>
      </c>
      <c r="I36" s="47">
        <v>100</v>
      </c>
      <c r="J36" s="47">
        <v>234</v>
      </c>
      <c r="K36" s="46">
        <v>878</v>
      </c>
      <c r="L36" s="47">
        <v>8757</v>
      </c>
      <c r="M36" s="53">
        <v>65.73675561468033</v>
      </c>
      <c r="N36" s="71">
        <v>17247</v>
      </c>
      <c r="O36" s="76">
        <f>N36/25880*100</f>
        <v>66.64219474497682</v>
      </c>
      <c r="P36" s="62">
        <v>-446</v>
      </c>
      <c r="Q36" s="65">
        <v>-0.9</v>
      </c>
      <c r="R36" s="64"/>
    </row>
    <row r="37" spans="1:18" s="3" customFormat="1" ht="27" customHeight="1">
      <c r="A37" s="22"/>
      <c r="B37" s="11" t="s">
        <v>26</v>
      </c>
      <c r="C37" s="9"/>
      <c r="D37" s="59">
        <v>23295</v>
      </c>
      <c r="E37" s="43">
        <v>13605</v>
      </c>
      <c r="F37" s="48">
        <v>12417</v>
      </c>
      <c r="G37" s="49">
        <v>10480</v>
      </c>
      <c r="H37" s="49">
        <v>1721</v>
      </c>
      <c r="I37" s="49">
        <v>38</v>
      </c>
      <c r="J37" s="49">
        <v>178</v>
      </c>
      <c r="K37" s="48">
        <v>1188</v>
      </c>
      <c r="L37" s="49">
        <v>9690</v>
      </c>
      <c r="M37" s="60">
        <v>58.403090792015455</v>
      </c>
      <c r="N37" s="72">
        <v>14301</v>
      </c>
      <c r="O37" s="77">
        <f>N37/22736*100</f>
        <v>62.90024630541872</v>
      </c>
      <c r="P37" s="63">
        <v>-696</v>
      </c>
      <c r="Q37" s="66">
        <v>-4.5</v>
      </c>
      <c r="R37" s="64"/>
    </row>
    <row r="38" spans="1:18" s="33" customFormat="1" ht="27" customHeight="1">
      <c r="A38" s="30"/>
      <c r="B38" s="31" t="s">
        <v>27</v>
      </c>
      <c r="C38" s="32"/>
      <c r="D38" s="58">
        <v>16404</v>
      </c>
      <c r="E38" s="42">
        <v>9983</v>
      </c>
      <c r="F38" s="46">
        <v>9345</v>
      </c>
      <c r="G38" s="47">
        <v>8146</v>
      </c>
      <c r="H38" s="47">
        <v>1049</v>
      </c>
      <c r="I38" s="47">
        <v>28</v>
      </c>
      <c r="J38" s="47">
        <v>122</v>
      </c>
      <c r="K38" s="46">
        <v>638</v>
      </c>
      <c r="L38" s="47">
        <v>6421</v>
      </c>
      <c r="M38" s="53">
        <v>60.85710802243355</v>
      </c>
      <c r="N38" s="71">
        <v>11095</v>
      </c>
      <c r="O38" s="76">
        <f>N38/17262*100</f>
        <v>64.27412814274128</v>
      </c>
      <c r="P38" s="62">
        <v>-1112</v>
      </c>
      <c r="Q38" s="65">
        <v>-3.4</v>
      </c>
      <c r="R38" s="64"/>
    </row>
    <row r="39" spans="1:18" s="3" customFormat="1" ht="21.75" customHeight="1" thickBot="1">
      <c r="A39" s="23"/>
      <c r="B39" s="15"/>
      <c r="C39" s="15"/>
      <c r="D39" s="41"/>
      <c r="E39" s="24"/>
      <c r="F39" s="50"/>
      <c r="G39" s="51"/>
      <c r="H39" s="51"/>
      <c r="I39" s="51"/>
      <c r="J39" s="51"/>
      <c r="K39" s="50"/>
      <c r="L39" s="51"/>
      <c r="M39" s="56"/>
      <c r="N39" s="73"/>
      <c r="O39" s="74"/>
      <c r="P39" s="25"/>
      <c r="Q39" s="54"/>
      <c r="R39" s="64"/>
    </row>
    <row r="40" spans="1:18" s="3" customFormat="1" ht="37.5" customHeight="1">
      <c r="A40" s="61"/>
      <c r="B40" s="69" t="s">
        <v>38</v>
      </c>
      <c r="C40" s="7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35"/>
      <c r="P40" s="35"/>
      <c r="Q40" s="8"/>
      <c r="R40" s="4"/>
    </row>
    <row r="41" spans="1:18" s="3" customFormat="1" ht="14.25">
      <c r="A41" s="1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4"/>
    </row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7.5" customHeight="1"/>
    <row r="59" ht="20.25" customHeight="1"/>
    <row r="60" ht="7.5" customHeight="1"/>
    <row r="61" ht="12" customHeight="1"/>
    <row r="62" ht="12" customHeight="1"/>
    <row r="63" ht="12" customHeight="1"/>
    <row r="64" ht="7.5" customHeight="1"/>
    <row r="65" ht="12" customHeight="1"/>
    <row r="66" ht="7.5" customHeight="1"/>
    <row r="67" ht="12" customHeight="1"/>
    <row r="68" ht="12" customHeight="1"/>
    <row r="69" ht="12" customHeight="1"/>
    <row r="70" ht="12" customHeight="1"/>
    <row r="71" ht="12" customHeight="1"/>
    <row r="72" ht="7.5" customHeight="1"/>
    <row r="73" ht="12" customHeight="1"/>
    <row r="74" ht="7.5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</sheetData>
  <sheetProtection/>
  <mergeCells count="38">
    <mergeCell ref="L5:L8"/>
    <mergeCell ref="M5:M8"/>
    <mergeCell ref="D4:K4"/>
    <mergeCell ref="P4:Q4"/>
    <mergeCell ref="O5:O8"/>
    <mergeCell ref="J9:J10"/>
    <mergeCell ref="K9:K10"/>
    <mergeCell ref="L9:L10"/>
    <mergeCell ref="M9:M10"/>
    <mergeCell ref="P9:P10"/>
    <mergeCell ref="B5:B8"/>
    <mergeCell ref="E9:E10"/>
    <mergeCell ref="F9:F10"/>
    <mergeCell ref="H9:H10"/>
    <mergeCell ref="D5:D8"/>
    <mergeCell ref="E5:K5"/>
    <mergeCell ref="F6:J6"/>
    <mergeCell ref="J7:J8"/>
    <mergeCell ref="K6:K8"/>
    <mergeCell ref="E6:E8"/>
    <mergeCell ref="I9:I10"/>
    <mergeCell ref="Q9:Q10"/>
    <mergeCell ref="F7:F8"/>
    <mergeCell ref="H7:H8"/>
    <mergeCell ref="B9:B10"/>
    <mergeCell ref="D9:D10"/>
    <mergeCell ref="G9:G10"/>
    <mergeCell ref="G7:G8"/>
    <mergeCell ref="I7:I8"/>
    <mergeCell ref="P6:P8"/>
    <mergeCell ref="N4:O4"/>
    <mergeCell ref="Q6:Q8"/>
    <mergeCell ref="P5:Q5"/>
    <mergeCell ref="R5:R8"/>
    <mergeCell ref="R9:R10"/>
    <mergeCell ref="O9:O10"/>
    <mergeCell ref="N5:N8"/>
    <mergeCell ref="N9:N10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56" r:id="rId1"/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野村　雅彦</dc:creator>
  <cp:keywords/>
  <dc:description/>
  <cp:lastModifiedBy>栃木県</cp:lastModifiedBy>
  <cp:lastPrinted>2012-03-06T04:53:41Z</cp:lastPrinted>
  <dcterms:created xsi:type="dcterms:W3CDTF">2006-09-20T03:42:35Z</dcterms:created>
  <dcterms:modified xsi:type="dcterms:W3CDTF">2012-03-08T02:04:56Z</dcterms:modified>
  <cp:category/>
  <cp:version/>
  <cp:contentType/>
  <cp:contentStatus/>
</cp:coreProperties>
</file>