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6 下水道（農集）\"/>
    </mc:Choice>
  </mc:AlternateContent>
  <xr:revisionPtr revIDLastSave="0" documentId="13_ncr:1_{691792D7-6696-4F43-9D2F-ACA47F4F9247}" xr6:coauthVersionLast="47" xr6:coauthVersionMax="47" xr10:uidLastSave="{00000000-0000-0000-0000-000000000000}"/>
  <workbookProtection workbookAlgorithmName="SHA-512" workbookHashValue="bzZ25FXBjZDjyEPOLaoeeI4Fy2QBo9sYBKekzaQxXHv2hnIR53akB15t44qW2VwHaZv1FCLx8XdjoHKaV6+JxQ==" workbookSaltValue="RnlDBIHV7/lFM9yRwRiYF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<sst xmlns="http://schemas.openxmlformats.org/spreadsheetml/2006/main" count="231" uniqueCount="115">
  <si>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</si>
  <si>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</si>
  <si>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</si>
  <si>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</si>
  <si>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</si>
  <si>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</si>
  <si>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</si>
  <si>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</si>
  <si>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</si>
  <si>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</si>
  <si>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</si>
  <si>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</si>
  <si>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</si>
  <si>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</si>
  <si>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</si>
  <si>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</si>
  <si>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</si>
  <si>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</si>
  <si>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</si>
  <si>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</si>
  <si>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</si>
  <si>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</si>
  <si>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</si>
  <si>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</si>
  <si>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</si>
  <si>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</si>
  <si>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</si>
  <si>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</si>
  <si>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</si>
  <si>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</si>
  <si>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</si>
  <si>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</si>
  <si>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</si>
  <si>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</si>
  <si>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</si>
  <si>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</si>
  <si>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</si>
  <si>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</si>
  <si>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</si>
  <si>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</si>
  <si>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</si>
  <si>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</si>
  <si>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</si>
  <si>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</si>
  <si>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</si>
  <si>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</si>
  <si>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</si>
  <si>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</si>
  <si>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</si>
  <si>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</si>
  <si>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</si>
  <si>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</si>
  <si>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</si>
  <si>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</si>
  <si>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</si>
  <si>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</si>
  <si>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</si>
  <si>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</si>
  <si>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</si>
  <si>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</si>
  <si>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</si>
  <si>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</si>
  <si>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</si>
  <si>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</si>
  <si>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</si>
  <si>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</si>
  <si>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</si>
  <si>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</si>
  <si>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</si>
  <si>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</si>
  <si>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</si>
  <si>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</si>
  <si>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</si>
  <si>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</si>
  <si>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</si>
  <si>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</si>
  <si>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</si>
  <si>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</si>
  <si>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</si>
  <si>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</si>
  <si>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</si>
  <si>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</si>
  <si>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</si>
  <si>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</si>
  <si>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</si>
  <si>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</si>
  <si>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</si>
  <si>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</si>
  <si>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</si>
  <si>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</si>
  <si>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</si>
  <si>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</si>
  <si>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</si>
  <si>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</si>
  <si>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</si>
  <si>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</si>
  <si>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真岡市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</si>
  <si>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</si>
  <si>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</si>
  <si>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</si>
  <si>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</si>
  <si>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</si>
  <si>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</si>
  <si>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</si>
  <si>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</si>
  <si>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</si>
  <si>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</si>
  <si>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</si>
  <si>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</si>
  <si>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</si>
  <si>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</si>
  <si>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</si>
  <si>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農業集落排水事業については、農村地域の急速な人口減少が進みサービス需要の減少が懸念される。老朽化した管渠や市内11箇所ある処理場の設備更新時に、サービス需要に合わせた設備のダウンサイジングや集約化を検討しながら進めてく必要がある。
　また、全国的に公営企業に携わる人材不足も課題になっているが、業務の民間委託範囲の拡大を進め、官民共同の組織作りにより恒久的な人材確保に努めていく。
　近年の職員給与費の増加や物価高騰により、営業費用は年々増加し、農業集落排水事業を取り巻く経営環境は一層厳しくなっていくものと予想される。適切な料金収入を確保し、安定したサービスを持続するため、使用料の改定を含めた検討していく必要がある。
　以上の現況をふまえ、今後の改修整備事業等の投資計画においては、企業債残高に極端な増加が生じないよう考慮し、適正な使用料収入の確保と、より一層の費用削減に努める必要がある。</t>
    <rPh sb="1" eb="3">
      <t>ノウギョウ</t>
    </rPh>
    <rPh sb="3" eb="5">
      <t>シュウラク</t>
    </rPh>
    <rPh sb="5" eb="7">
      <t>ハイスイ</t>
    </rPh>
    <rPh sb="7" eb="9">
      <t>ジギョウ</t>
    </rPh>
    <rPh sb="15" eb="17">
      <t>ノウソン</t>
    </rPh>
    <rPh sb="17" eb="19">
      <t>チイキ</t>
    </rPh>
    <rPh sb="54" eb="56">
      <t>シナイ</t>
    </rPh>
    <rPh sb="58" eb="60">
      <t>カショ</t>
    </rPh>
    <rPh sb="62" eb="65">
      <t>ショリジョウ</t>
    </rPh>
    <rPh sb="66" eb="68">
      <t>セツビ</t>
    </rPh>
    <rPh sb="70" eb="71">
      <t>ジ</t>
    </rPh>
    <rPh sb="224" eb="226">
      <t>ノウギョウ</t>
    </rPh>
    <rPh sb="226" eb="228">
      <t>シュウラク</t>
    </rPh>
    <rPh sb="228" eb="230">
      <t>ハイスイ</t>
    </rPh>
    <phoneticPr fontId="4"/>
  </si>
  <si>
    <t>①経常収支比率
前年度より1.00ポイント減少し104.61％となった。比率は100％を超えているが、経常収益は他会計繰入金に大きく依存している現状であるため、使用料収益の向上や経費の削減等の経営改善が必要である。
③流動比率
前年度より28.78ポイント増加し123.15％となった。100%を超え、類似団体と比べて高い水準を維持しているが、老朽化した施設更新の財源として企業債を積極的に活用する必要があるため、流動資産の増減については引き続き高い水準を維持し、経営の柔軟性を維持していく必要がある。
④企業債残高対事業規模比率
前年度より419.37ポイント増加し1147.40%となり、類似団体より高い比率となったが、これは企業債の償還が進み、一般会計負担額の見直しが行われたことが原因である。前年度から大幅増となったが、企業債残高は年々減少しており、段階的に減少していくことが考えられる。
⑤経費回収率
前年度より8.45ポイント減少し52.21％であった。経費回収率が年々減少している要因としては、光熱水費や材料費高騰による修繕費等の維持管理費用増加と農村地域の人口減少による使用料収入の減少によるものと考えられる。
⑥汚水処理原価率
前年度より36.24円増加し250.54円となった。類似団体と比べて低い水準を保っているが、物価高騰による維持管理費の増加により、年々増加傾向にある。併せて、人口減少による使用料収入の減少が予想されるため、早急な対策を検討する必要がある。　　　　　　　　　　　　　　　
⑦施設利用率
前年度と比べて3.39ポイント減少し76.03％であった。類似団体と比べて高い水準で推移しているが、将来的な人口減少による利用率低下を予測した施設の統廃合計画等を検討する必要がある。
⑧水洗化率
前年度より0.53ポイント増加し93.51％であった。類似団体と比べてやや上回っているが、引き続き加入促進の広報活動を継続し水洗化率の向上と使用料収入の増加に努めていく。</t>
    <rPh sb="116" eb="117">
      <t>コ</t>
    </rPh>
    <rPh sb="249" eb="251">
      <t>ゾウカ</t>
    </rPh>
    <rPh sb="264" eb="266">
      <t>ルイジ</t>
    </rPh>
    <rPh sb="266" eb="268">
      <t>ダンタイ</t>
    </rPh>
    <rPh sb="270" eb="271">
      <t>タカ</t>
    </rPh>
    <rPh sb="272" eb="274">
      <t>ヒリツ</t>
    </rPh>
    <rPh sb="286" eb="289">
      <t>キギョウサイ</t>
    </rPh>
    <rPh sb="290" eb="292">
      <t>ショウカン</t>
    </rPh>
    <rPh sb="293" eb="294">
      <t>スス</t>
    </rPh>
    <rPh sb="296" eb="300">
      <t>イッパンカイケイ</t>
    </rPh>
    <rPh sb="300" eb="303">
      <t>フタンガク</t>
    </rPh>
    <rPh sb="304" eb="306">
      <t>ミナオ</t>
    </rPh>
    <rPh sb="308" eb="309">
      <t>オコナ</t>
    </rPh>
    <rPh sb="315" eb="317">
      <t>ゲンイン</t>
    </rPh>
    <rPh sb="321" eb="324">
      <t>ゼンネンド</t>
    </rPh>
    <rPh sb="326" eb="328">
      <t>オオハバ</t>
    </rPh>
    <rPh sb="328" eb="329">
      <t>ゾウ</t>
    </rPh>
    <rPh sb="350" eb="353">
      <t>ダンカイテキ</t>
    </rPh>
    <rPh sb="354" eb="356">
      <t>ゲンショウ</t>
    </rPh>
    <rPh sb="363" eb="364">
      <t>カンガ</t>
    </rPh>
    <rPh sb="648" eb="650">
      <t>ゲンショウ</t>
    </rPh>
    <phoneticPr fontId="4"/>
  </si>
  <si>
    <t>　市内11箇所の施設で耐用年数（50年）を経過する管渠はなく、更新は実施していないが、経年劣化による機械設備の故障・管渠の漏水等が発生しており、機能強化工事や修繕等で長寿命化を実施している。今後、耐用年数経過による施設更新が始まり、費用が増加すると、現状の使用料だけでは経営が難しくなると予想される。
　財源確保や長寿命化計画・投資計画に基づく健全な維持管理策を検討するとともに、施設同士の統合や公共下水道への接続等の対策を検討する必要がある。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</si>
</sst>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75-470F-8518-41F9AEB52BE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A075-470F-8518-41F9AEB52BE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82.25</c:v>
                </c:pt>
                <c:pt idx="1">
                  <c:v>84.82</c:v>
                </c:pt>
                <c:pt idx="2">
                  <c:v>78.040000000000006</c:v>
                </c:pt>
                <c:pt idx="3">
                  <c:v>79.42</c:v>
                </c:pt>
                <c:pt idx="4">
                  <c:v>76.03</c:v>
                </c:pt>
              </c:numCache>
            </c:numRef>
          </c:val>
          <c:extLst>
            <c:ext xmlns:c16="http://schemas.microsoft.com/office/drawing/2014/chart" uri="{C3380CC4-5D6E-409C-BE32-E72D297353CC}">
              <c16:uniqueId val="{00000000-3E27-4E5F-A7BB-46D390A7AE6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3E27-4E5F-A7BB-46D390A7AE6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92.7</c:v>
                </c:pt>
                <c:pt idx="1">
                  <c:v>92.58</c:v>
                </c:pt>
                <c:pt idx="2">
                  <c:v>92.93</c:v>
                </c:pt>
                <c:pt idx="3">
                  <c:v>92.98</c:v>
                </c:pt>
                <c:pt idx="4">
                  <c:v>93.51</c:v>
                </c:pt>
              </c:numCache>
            </c:numRef>
          </c:val>
          <c:extLst>
            <c:ext xmlns:c16="http://schemas.microsoft.com/office/drawing/2014/chart" uri="{C3380CC4-5D6E-409C-BE32-E72D297353CC}">
              <c16:uniqueId val="{00000000-81CE-42FD-B199-09F1D34A0A1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81CE-42FD-B199-09F1D34A0A1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113.43</c:v>
                </c:pt>
                <c:pt idx="1">
                  <c:v>113.81</c:v>
                </c:pt>
                <c:pt idx="2">
                  <c:v>106.86</c:v>
                </c:pt>
                <c:pt idx="3">
                  <c:v>105.61</c:v>
                </c:pt>
                <c:pt idx="4">
                  <c:v>104.61</c:v>
                </c:pt>
              </c:numCache>
            </c:numRef>
          </c:val>
          <c:extLst>
            <c:ext xmlns:c16="http://schemas.microsoft.com/office/drawing/2014/chart" uri="{C3380CC4-5D6E-409C-BE32-E72D297353CC}">
              <c16:uniqueId val="{00000000-79BC-44CE-8D99-8FDDA62D3C8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79BC-44CE-8D99-8FDDA62D3C8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51.9</c:v>
                </c:pt>
                <c:pt idx="1">
                  <c:v>53.43</c:v>
                </c:pt>
                <c:pt idx="2">
                  <c:v>54.9</c:v>
                </c:pt>
                <c:pt idx="3">
                  <c:v>56.45</c:v>
                </c:pt>
                <c:pt idx="4">
                  <c:v>57.85</c:v>
                </c:pt>
              </c:numCache>
            </c:numRef>
          </c:val>
          <c:extLst>
            <c:ext xmlns:c16="http://schemas.microsoft.com/office/drawing/2014/chart" uri="{C3380CC4-5D6E-409C-BE32-E72D297353CC}">
              <c16:uniqueId val="{00000000-0131-45F3-82E3-316D75DE1FA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0131-45F3-82E3-316D75DE1FA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0B-4C9B-A091-98442E0EF71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E20B-4C9B-A091-98442E0EF71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C6-4C3F-9B89-6B844410BCD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47C6-4C3F-9B89-6B844410BCD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69.37</c:v>
                </c:pt>
                <c:pt idx="1">
                  <c:v>81.27</c:v>
                </c:pt>
                <c:pt idx="2">
                  <c:v>91.61</c:v>
                </c:pt>
                <c:pt idx="3">
                  <c:v>94.37</c:v>
                </c:pt>
                <c:pt idx="4">
                  <c:v>123.15</c:v>
                </c:pt>
              </c:numCache>
            </c:numRef>
          </c:val>
          <c:extLst>
            <c:ext xmlns:c16="http://schemas.microsoft.com/office/drawing/2014/chart" uri="{C3380CC4-5D6E-409C-BE32-E72D297353CC}">
              <c16:uniqueId val="{00000000-D878-4A49-8C10-64217937742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D878-4A49-8C10-64217937742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1240.6400000000001</c:v>
                </c:pt>
                <c:pt idx="1">
                  <c:v>1100.97</c:v>
                </c:pt>
                <c:pt idx="2">
                  <c:v>866.81</c:v>
                </c:pt>
                <c:pt idx="3">
                  <c:v>728.03</c:v>
                </c:pt>
                <c:pt idx="4">
                  <c:v>1147.4000000000001</c:v>
                </c:pt>
              </c:numCache>
            </c:numRef>
          </c:val>
          <c:extLst>
            <c:ext xmlns:c16="http://schemas.microsoft.com/office/drawing/2014/chart" uri="{C3380CC4-5D6E-409C-BE32-E72D297353CC}">
              <c16:uniqueId val="{00000000-4FB4-4A2C-BE4E-0D7A6ED5864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4FB4-4A2C-BE4E-0D7A6ED5864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79.010000000000005</c:v>
                </c:pt>
                <c:pt idx="1">
                  <c:v>73.739999999999995</c:v>
                </c:pt>
                <c:pt idx="2">
                  <c:v>66.540000000000006</c:v>
                </c:pt>
                <c:pt idx="3">
                  <c:v>60.66</c:v>
                </c:pt>
                <c:pt idx="4">
                  <c:v>52.21</c:v>
                </c:pt>
              </c:numCache>
            </c:numRef>
          </c:val>
          <c:extLst>
            <c:ext xmlns:c16="http://schemas.microsoft.com/office/drawing/2014/chart" uri="{C3380CC4-5D6E-409C-BE32-E72D297353CC}">
              <c16:uniqueId val="{00000000-B649-4C5A-9D23-70233AC63E9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B649-4C5A-9D23-70233AC63E9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162.25</c:v>
                </c:pt>
                <c:pt idx="1">
                  <c:v>174.95</c:v>
                </c:pt>
                <c:pt idx="2">
                  <c:v>206.48</c:v>
                </c:pt>
                <c:pt idx="3">
                  <c:v>214.3</c:v>
                </c:pt>
                <c:pt idx="4">
                  <c:v>250.54</c:v>
                </c:pt>
              </c:numCache>
            </c:numRef>
          </c:val>
          <c:extLst>
            <c:ext xmlns:c16="http://schemas.microsoft.com/office/drawing/2014/chart" uri="{C3380CC4-5D6E-409C-BE32-E72D297353CC}">
              <c16:uniqueId val="{00000000-98EF-43AF-BE24-4775FF38C1D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98EF-43AF-BE24-4775FF38C1D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栃木県　真岡市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2">
      <c r="A8" s="2"/>
      <c r="B8" s="76" t="str">
        <f>データ!I6</f>
        <v>法適用</v>
      </c>
      <c r="C8" s="76"/>
      <c r="D8" s="76"/>
      <c r="E8" s="76"/>
      <c r="F8" s="76"/>
      <c r="G8" s="76"/>
      <c r="H8" s="76"/>
      <c r="I8" s="76" t="str">
        <f>データ!J6</f>
        <v>下水道事業</v>
      </c>
      <c r="J8" s="76"/>
      <c r="K8" s="76"/>
      <c r="L8" s="76"/>
      <c r="M8" s="76"/>
      <c r="N8" s="76"/>
      <c r="O8" s="76"/>
      <c r="P8" s="76" t="str">
        <f>データ!K6</f>
        <v>農業集落排水</v>
      </c>
      <c r="Q8" s="76"/>
      <c r="R8" s="76"/>
      <c r="S8" s="76"/>
      <c r="T8" s="76"/>
      <c r="U8" s="76"/>
      <c r="V8" s="76"/>
      <c r="W8" s="76" t="str">
        <f>データ!L6</f>
        <v>F1</v>
      </c>
      <c r="X8" s="76"/>
      <c r="Y8" s="76"/>
      <c r="Z8" s="76"/>
      <c r="AA8" s="76"/>
      <c r="AB8" s="76"/>
      <c r="AC8" s="76"/>
      <c r="AD8" s="77" t="str">
        <f>データ!$M$6</f>
        <v>非設置</v>
      </c>
      <c r="AE8" s="77"/>
      <c r="AF8" s="77"/>
      <c r="AG8" s="77"/>
      <c r="AH8" s="77"/>
      <c r="AI8" s="77"/>
      <c r="AJ8" s="77"/>
      <c r="AK8" s="3"/>
      <c r="AL8" s="50">
        <f>データ!S6</f>
        <v>78284</v>
      </c>
      <c r="AM8" s="50"/>
      <c r="AN8" s="50"/>
      <c r="AO8" s="50"/>
      <c r="AP8" s="50"/>
      <c r="AQ8" s="50"/>
      <c r="AR8" s="50"/>
      <c r="AS8" s="50"/>
      <c r="AT8" s="51">
        <f>データ!T6</f>
        <v>167.34</v>
      </c>
      <c r="AU8" s="51"/>
      <c r="AV8" s="51"/>
      <c r="AW8" s="51"/>
      <c r="AX8" s="51"/>
      <c r="AY8" s="51"/>
      <c r="AZ8" s="51"/>
      <c r="BA8" s="51"/>
      <c r="BB8" s="51">
        <f>データ!U6</f>
        <v>467.81</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79.23</v>
      </c>
      <c r="J10" s="51"/>
      <c r="K10" s="51"/>
      <c r="L10" s="51"/>
      <c r="M10" s="51"/>
      <c r="N10" s="51"/>
      <c r="O10" s="51"/>
      <c r="P10" s="51">
        <f>データ!P6</f>
        <v>8.56</v>
      </c>
      <c r="Q10" s="51"/>
      <c r="R10" s="51"/>
      <c r="S10" s="51"/>
      <c r="T10" s="51"/>
      <c r="U10" s="51"/>
      <c r="V10" s="51"/>
      <c r="W10" s="51">
        <f>データ!Q6</f>
        <v>73.3</v>
      </c>
      <c r="X10" s="51"/>
      <c r="Y10" s="51"/>
      <c r="Z10" s="51"/>
      <c r="AA10" s="51"/>
      <c r="AB10" s="51"/>
      <c r="AC10" s="51"/>
      <c r="AD10" s="50">
        <f>データ!R6</f>
        <v>2750</v>
      </c>
      <c r="AE10" s="50"/>
      <c r="AF10" s="50"/>
      <c r="AG10" s="50"/>
      <c r="AH10" s="50"/>
      <c r="AI10" s="50"/>
      <c r="AJ10" s="50"/>
      <c r="AK10" s="2"/>
      <c r="AL10" s="50">
        <f>データ!V6</f>
        <v>6685</v>
      </c>
      <c r="AM10" s="50"/>
      <c r="AN10" s="50"/>
      <c r="AO10" s="50"/>
      <c r="AP10" s="50"/>
      <c r="AQ10" s="50"/>
      <c r="AR10" s="50"/>
      <c r="AS10" s="50"/>
      <c r="AT10" s="51">
        <f>データ!W6</f>
        <v>5.35</v>
      </c>
      <c r="AU10" s="51"/>
      <c r="AV10" s="51"/>
      <c r="AW10" s="51"/>
      <c r="AX10" s="51"/>
      <c r="AY10" s="51"/>
      <c r="AZ10" s="51"/>
      <c r="BA10" s="51"/>
      <c r="BB10" s="51">
        <f>データ!X6</f>
        <v>1249.53</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113</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112</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w8wl3BNKHsynM3pD4M9jWQiH7kUSqGCj0Wfmna8Ovlg4hR2GGnaBdoWH3ZGc/cwXGtnIPMT+IIBe7d80uUKkZw==" saltValue="ihiFP4Gsmh1p+xKfO3wgE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92096</v>
      </c>
      <c r="D6" s="19">
        <f t="shared" si="3"/>
        <v>46</v>
      </c>
      <c r="E6" s="19">
        <f t="shared" si="3"/>
        <v>17</v>
      </c>
      <c r="F6" s="19">
        <f t="shared" si="3"/>
        <v>5</v>
      </c>
      <c r="G6" s="19">
        <f t="shared" si="3"/>
        <v>0</v>
      </c>
      <c r="H6" s="19" t="str">
        <f t="shared" si="3"/>
        <v>栃木県　真岡市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79.23</v>
      </c>
      <c r="P6" s="20">
        <f t="shared" si="3"/>
        <v>8.56</v>
      </c>
      <c r="Q6" s="20">
        <f t="shared" si="3"/>
        <v>73.3</v>
      </c>
      <c r="R6" s="20">
        <f t="shared" si="3"/>
        <v>2750</v>
      </c>
      <c r="S6" s="20">
        <f t="shared" si="3"/>
        <v>78284</v>
      </c>
      <c r="T6" s="20">
        <f t="shared" si="3"/>
        <v>167.34</v>
      </c>
      <c r="U6" s="20">
        <f t="shared" si="3"/>
        <v>467.81</v>
      </c>
      <c r="V6" s="20">
        <f t="shared" si="3"/>
        <v>6685</v>
      </c>
      <c r="W6" s="20">
        <f t="shared" si="3"/>
        <v>5.35</v>
      </c>
      <c r="X6" s="20">
        <f t="shared" si="3"/>
        <v>1249.53</v>
      </c>
      <c r="Y6" s="21">
        <f>IF(Y7="",NA(),Y7)</f>
        <v>113.43</v>
      </c>
      <c r="Z6" s="21">
        <f t="shared" ref="Z6:AH6" si="4">IF(Z7="",NA(),Z7)</f>
        <v>113.81</v>
      </c>
      <c r="AA6" s="21">
        <f t="shared" si="4"/>
        <v>106.86</v>
      </c>
      <c r="AB6" s="21">
        <f t="shared" si="4"/>
        <v>105.61</v>
      </c>
      <c r="AC6" s="21">
        <f t="shared" si="4"/>
        <v>104.61</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69.37</v>
      </c>
      <c r="AV6" s="21">
        <f t="shared" ref="AV6:BD6" si="6">IF(AV7="",NA(),AV7)</f>
        <v>81.27</v>
      </c>
      <c r="AW6" s="21">
        <f t="shared" si="6"/>
        <v>91.61</v>
      </c>
      <c r="AX6" s="21">
        <f t="shared" si="6"/>
        <v>94.37</v>
      </c>
      <c r="AY6" s="21">
        <f t="shared" si="6"/>
        <v>123.15</v>
      </c>
      <c r="AZ6" s="21">
        <f t="shared" si="6"/>
        <v>37.24</v>
      </c>
      <c r="BA6" s="21">
        <f t="shared" si="6"/>
        <v>33.58</v>
      </c>
      <c r="BB6" s="21">
        <f t="shared" si="6"/>
        <v>35.42</v>
      </c>
      <c r="BC6" s="21">
        <f t="shared" si="6"/>
        <v>39.82</v>
      </c>
      <c r="BD6" s="21">
        <f t="shared" si="6"/>
        <v>41.03</v>
      </c>
      <c r="BE6" s="20" t="str">
        <f>IF(BE7="","",IF(BE7="-","【-】","【"&amp;SUBSTITUTE(TEXT(BE7,"#,##0.00"),"-","△")&amp;"】"))</f>
        <v>【47.19】</v>
      </c>
      <c r="BF6" s="21">
        <f>IF(BF7="",NA(),BF7)</f>
        <v>1240.6400000000001</v>
      </c>
      <c r="BG6" s="21">
        <f t="shared" ref="BG6:BO6" si="7">IF(BG7="",NA(),BG7)</f>
        <v>1100.97</v>
      </c>
      <c r="BH6" s="21">
        <f t="shared" si="7"/>
        <v>866.81</v>
      </c>
      <c r="BI6" s="21">
        <f t="shared" si="7"/>
        <v>728.03</v>
      </c>
      <c r="BJ6" s="21">
        <f t="shared" si="7"/>
        <v>1147.4000000000001</v>
      </c>
      <c r="BK6" s="21">
        <f t="shared" si="7"/>
        <v>783.8</v>
      </c>
      <c r="BL6" s="21">
        <f t="shared" si="7"/>
        <v>778.81</v>
      </c>
      <c r="BM6" s="21">
        <f t="shared" si="7"/>
        <v>718.49</v>
      </c>
      <c r="BN6" s="21">
        <f t="shared" si="7"/>
        <v>743.31</v>
      </c>
      <c r="BO6" s="21">
        <f t="shared" si="7"/>
        <v>796.8</v>
      </c>
      <c r="BP6" s="20" t="str">
        <f>IF(BP7="","",IF(BP7="-","【-】","【"&amp;SUBSTITUTE(TEXT(BP7,"#,##0.00"),"-","△")&amp;"】"))</f>
        <v>【798.10】</v>
      </c>
      <c r="BQ6" s="21">
        <f>IF(BQ7="",NA(),BQ7)</f>
        <v>79.010000000000005</v>
      </c>
      <c r="BR6" s="21">
        <f t="shared" ref="BR6:BZ6" si="8">IF(BR7="",NA(),BR7)</f>
        <v>73.739999999999995</v>
      </c>
      <c r="BS6" s="21">
        <f t="shared" si="8"/>
        <v>66.540000000000006</v>
      </c>
      <c r="BT6" s="21">
        <f t="shared" si="8"/>
        <v>60.66</v>
      </c>
      <c r="BU6" s="21">
        <f t="shared" si="8"/>
        <v>52.21</v>
      </c>
      <c r="BV6" s="21">
        <f t="shared" si="8"/>
        <v>68.11</v>
      </c>
      <c r="BW6" s="21">
        <f t="shared" si="8"/>
        <v>67.23</v>
      </c>
      <c r="BX6" s="21">
        <f t="shared" si="8"/>
        <v>61.82</v>
      </c>
      <c r="BY6" s="21">
        <f t="shared" si="8"/>
        <v>61.15</v>
      </c>
      <c r="BZ6" s="21">
        <f t="shared" si="8"/>
        <v>58.41</v>
      </c>
      <c r="CA6" s="20" t="str">
        <f>IF(CA7="","",IF(CA7="-","【-】","【"&amp;SUBSTITUTE(TEXT(CA7,"#,##0.00"),"-","△")&amp;"】"))</f>
        <v>【54.51】</v>
      </c>
      <c r="CB6" s="21">
        <f>IF(CB7="",NA(),CB7)</f>
        <v>162.25</v>
      </c>
      <c r="CC6" s="21">
        <f t="shared" ref="CC6:CK6" si="9">IF(CC7="",NA(),CC7)</f>
        <v>174.95</v>
      </c>
      <c r="CD6" s="21">
        <f t="shared" si="9"/>
        <v>206.48</v>
      </c>
      <c r="CE6" s="21">
        <f t="shared" si="9"/>
        <v>214.3</v>
      </c>
      <c r="CF6" s="21">
        <f t="shared" si="9"/>
        <v>250.54</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82.25</v>
      </c>
      <c r="CN6" s="21">
        <f t="shared" ref="CN6:CV6" si="10">IF(CN7="",NA(),CN7)</f>
        <v>84.82</v>
      </c>
      <c r="CO6" s="21">
        <f t="shared" si="10"/>
        <v>78.040000000000006</v>
      </c>
      <c r="CP6" s="21">
        <f t="shared" si="10"/>
        <v>79.42</v>
      </c>
      <c r="CQ6" s="21">
        <f t="shared" si="10"/>
        <v>76.03</v>
      </c>
      <c r="CR6" s="21">
        <f t="shared" si="10"/>
        <v>55.26</v>
      </c>
      <c r="CS6" s="21">
        <f t="shared" si="10"/>
        <v>54.54</v>
      </c>
      <c r="CT6" s="21">
        <f t="shared" si="10"/>
        <v>52.9</v>
      </c>
      <c r="CU6" s="21">
        <f t="shared" si="10"/>
        <v>52.63</v>
      </c>
      <c r="CV6" s="21">
        <f t="shared" si="10"/>
        <v>52.34</v>
      </c>
      <c r="CW6" s="20" t="str">
        <f>IF(CW7="","",IF(CW7="-","【-】","【"&amp;SUBSTITUTE(TEXT(CW7,"#,##0.00"),"-","△")&amp;"】"))</f>
        <v>【49.92】</v>
      </c>
      <c r="CX6" s="21">
        <f>IF(CX7="",NA(),CX7)</f>
        <v>92.7</v>
      </c>
      <c r="CY6" s="21">
        <f t="shared" ref="CY6:DG6" si="11">IF(CY7="",NA(),CY7)</f>
        <v>92.58</v>
      </c>
      <c r="CZ6" s="21">
        <f t="shared" si="11"/>
        <v>92.93</v>
      </c>
      <c r="DA6" s="21">
        <f t="shared" si="11"/>
        <v>92.98</v>
      </c>
      <c r="DB6" s="21">
        <f t="shared" si="11"/>
        <v>93.51</v>
      </c>
      <c r="DC6" s="21">
        <f t="shared" si="11"/>
        <v>90.52</v>
      </c>
      <c r="DD6" s="21">
        <f t="shared" si="11"/>
        <v>90.3</v>
      </c>
      <c r="DE6" s="21">
        <f t="shared" si="11"/>
        <v>90.3</v>
      </c>
      <c r="DF6" s="21">
        <f t="shared" si="11"/>
        <v>90.32</v>
      </c>
      <c r="DG6" s="21">
        <f t="shared" si="11"/>
        <v>90.05</v>
      </c>
      <c r="DH6" s="20" t="str">
        <f>IF(DH7="","",IF(DH7="-","【-】","【"&amp;SUBSTITUTE(TEXT(DH7,"#,##0.00"),"-","△")&amp;"】"))</f>
        <v>【87.80】</v>
      </c>
      <c r="DI6" s="21">
        <f>IF(DI7="",NA(),DI7)</f>
        <v>51.9</v>
      </c>
      <c r="DJ6" s="21">
        <f t="shared" ref="DJ6:DR6" si="12">IF(DJ7="",NA(),DJ7)</f>
        <v>53.43</v>
      </c>
      <c r="DK6" s="21">
        <f t="shared" si="12"/>
        <v>54.9</v>
      </c>
      <c r="DL6" s="21">
        <f t="shared" si="12"/>
        <v>56.45</v>
      </c>
      <c r="DM6" s="21">
        <f t="shared" si="12"/>
        <v>57.85</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2">
      <c r="A7" s="14"/>
      <c r="B7" s="23">
        <v>2024</v>
      </c>
      <c r="C7" s="23">
        <v>92096</v>
      </c>
      <c r="D7" s="23">
        <v>46</v>
      </c>
      <c r="E7" s="23">
        <v>17</v>
      </c>
      <c r="F7" s="23">
        <v>5</v>
      </c>
      <c r="G7" s="23">
        <v>0</v>
      </c>
      <c r="H7" s="23" t="s">
        <v>96</v>
      </c>
      <c r="I7" s="23" t="s">
        <v>97</v>
      </c>
      <c r="J7" s="23" t="s">
        <v>98</v>
      </c>
      <c r="K7" s="23" t="s">
        <v>99</v>
      </c>
      <c r="L7" s="23" t="s">
        <v>100</v>
      </c>
      <c r="M7" s="23" t="s">
        <v>101</v>
      </c>
      <c r="N7" s="24" t="s">
        <v>102</v>
      </c>
      <c r="O7" s="24">
        <v>79.23</v>
      </c>
      <c r="P7" s="24">
        <v>8.56</v>
      </c>
      <c r="Q7" s="24">
        <v>73.3</v>
      </c>
      <c r="R7" s="24">
        <v>2750</v>
      </c>
      <c r="S7" s="24">
        <v>78284</v>
      </c>
      <c r="T7" s="24">
        <v>167.34</v>
      </c>
      <c r="U7" s="24">
        <v>467.81</v>
      </c>
      <c r="V7" s="24">
        <v>6685</v>
      </c>
      <c r="W7" s="24">
        <v>5.35</v>
      </c>
      <c r="X7" s="24">
        <v>1249.53</v>
      </c>
      <c r="Y7" s="24">
        <v>113.43</v>
      </c>
      <c r="Z7" s="24">
        <v>113.81</v>
      </c>
      <c r="AA7" s="24">
        <v>106.86</v>
      </c>
      <c r="AB7" s="24">
        <v>105.61</v>
      </c>
      <c r="AC7" s="24">
        <v>104.61</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69.37</v>
      </c>
      <c r="AV7" s="24">
        <v>81.27</v>
      </c>
      <c r="AW7" s="24">
        <v>91.61</v>
      </c>
      <c r="AX7" s="24">
        <v>94.37</v>
      </c>
      <c r="AY7" s="24">
        <v>123.15</v>
      </c>
      <c r="AZ7" s="24">
        <v>37.24</v>
      </c>
      <c r="BA7" s="24">
        <v>33.58</v>
      </c>
      <c r="BB7" s="24">
        <v>35.42</v>
      </c>
      <c r="BC7" s="24">
        <v>39.82</v>
      </c>
      <c r="BD7" s="24">
        <v>41.03</v>
      </c>
      <c r="BE7" s="24">
        <v>47.19</v>
      </c>
      <c r="BF7" s="24">
        <v>1240.6400000000001</v>
      </c>
      <c r="BG7" s="24">
        <v>1100.97</v>
      </c>
      <c r="BH7" s="24">
        <v>866.81</v>
      </c>
      <c r="BI7" s="24">
        <v>728.03</v>
      </c>
      <c r="BJ7" s="24">
        <v>1147.4000000000001</v>
      </c>
      <c r="BK7" s="24">
        <v>783.8</v>
      </c>
      <c r="BL7" s="24">
        <v>778.81</v>
      </c>
      <c r="BM7" s="24">
        <v>718.49</v>
      </c>
      <c r="BN7" s="24">
        <v>743.31</v>
      </c>
      <c r="BO7" s="24">
        <v>796.8</v>
      </c>
      <c r="BP7" s="24">
        <v>798.1</v>
      </c>
      <c r="BQ7" s="24">
        <v>79.010000000000005</v>
      </c>
      <c r="BR7" s="24">
        <v>73.739999999999995</v>
      </c>
      <c r="BS7" s="24">
        <v>66.540000000000006</v>
      </c>
      <c r="BT7" s="24">
        <v>60.66</v>
      </c>
      <c r="BU7" s="24">
        <v>52.21</v>
      </c>
      <c r="BV7" s="24">
        <v>68.11</v>
      </c>
      <c r="BW7" s="24">
        <v>67.23</v>
      </c>
      <c r="BX7" s="24">
        <v>61.82</v>
      </c>
      <c r="BY7" s="24">
        <v>61.15</v>
      </c>
      <c r="BZ7" s="24">
        <v>58.41</v>
      </c>
      <c r="CA7" s="24">
        <v>54.51</v>
      </c>
      <c r="CB7" s="24">
        <v>162.25</v>
      </c>
      <c r="CC7" s="24">
        <v>174.95</v>
      </c>
      <c r="CD7" s="24">
        <v>206.48</v>
      </c>
      <c r="CE7" s="24">
        <v>214.3</v>
      </c>
      <c r="CF7" s="24">
        <v>250.54</v>
      </c>
      <c r="CG7" s="24">
        <v>222.41</v>
      </c>
      <c r="CH7" s="24">
        <v>228.21</v>
      </c>
      <c r="CI7" s="24">
        <v>246.9</v>
      </c>
      <c r="CJ7" s="24">
        <v>250.43</v>
      </c>
      <c r="CK7" s="24">
        <v>267.33999999999997</v>
      </c>
      <c r="CL7" s="24">
        <v>286.33</v>
      </c>
      <c r="CM7" s="24">
        <v>82.25</v>
      </c>
      <c r="CN7" s="24">
        <v>84.82</v>
      </c>
      <c r="CO7" s="24">
        <v>78.040000000000006</v>
      </c>
      <c r="CP7" s="24">
        <v>79.42</v>
      </c>
      <c r="CQ7" s="24">
        <v>76.03</v>
      </c>
      <c r="CR7" s="24">
        <v>55.26</v>
      </c>
      <c r="CS7" s="24">
        <v>54.54</v>
      </c>
      <c r="CT7" s="24">
        <v>52.9</v>
      </c>
      <c r="CU7" s="24">
        <v>52.63</v>
      </c>
      <c r="CV7" s="24">
        <v>52.34</v>
      </c>
      <c r="CW7" s="24">
        <v>49.92</v>
      </c>
      <c r="CX7" s="24">
        <v>92.7</v>
      </c>
      <c r="CY7" s="24">
        <v>92.58</v>
      </c>
      <c r="CZ7" s="24">
        <v>92.93</v>
      </c>
      <c r="DA7" s="24">
        <v>92.98</v>
      </c>
      <c r="DB7" s="24">
        <v>93.51</v>
      </c>
      <c r="DC7" s="24">
        <v>90.52</v>
      </c>
      <c r="DD7" s="24">
        <v>90.3</v>
      </c>
      <c r="DE7" s="24">
        <v>90.3</v>
      </c>
      <c r="DF7" s="24">
        <v>90.32</v>
      </c>
      <c r="DG7" s="24">
        <v>90.05</v>
      </c>
      <c r="DH7" s="24">
        <v>87.8</v>
      </c>
      <c r="DI7" s="24">
        <v>51.9</v>
      </c>
      <c r="DJ7" s="24">
        <v>53.43</v>
      </c>
      <c r="DK7" s="24">
        <v>54.9</v>
      </c>
      <c r="DL7" s="24">
        <v>56.45</v>
      </c>
      <c r="DM7" s="24">
        <v>57.85</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2026-01-26T23:57:32Z</cp:lastPrinted>
  <dcterms:created xsi:type="dcterms:W3CDTF">2025-12-23T06:18:00Z</dcterms:created>
  <dcterms:modified xsi:type="dcterms:W3CDTF">2026-03-06T05:12:37Z</dcterms:modified>
  <cp:category/>
</cp:coreProperties>
</file>