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6F847E64-6102-4853-8526-0AAD77E87277}" xr6:coauthVersionLast="47" xr6:coauthVersionMax="47" xr10:uidLastSave="{00000000-0000-0000-0000-000000000000}"/>
  <workbookProtection workbookAlgorithmName="SHA-512" workbookHashValue="0CwqyJJ/wi86CFRggfzr8BYEqdmyHinpqfWL/zTVmz6ICS83uOLDpLy4LExJ59mtc68qhx4nLOi/r4SqofawRg==" workbookSaltValue="RKZQHbaPFs6qO+7kOH4wwg==" workbookSpinCount="100000" lockStructure="1"/>
  <bookViews>
    <workbookView xWindow="14460" yWindow="-16200" windowWidth="14610" windowHeight="15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10"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<sst xmlns="http://schemas.openxmlformats.org/spreadsheetml/2006/main" count="228" uniqueCount="113">
  <si>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</si>
  <si>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</si>
  <si>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</si>
  <si>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</si>
  <si>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</si>
  <si>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</si>
  <si>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</si>
  <si>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</si>
  <si>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</si>
  <si>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</si>
  <si>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</si>
  <si>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</si>
  <si>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</si>
  <si>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</si>
  <si>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</si>
  <si>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</si>
  <si>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</si>
  <si>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</si>
  <si>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</si>
  <si>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</si>
  <si>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</si>
  <si>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</si>
  <si>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</si>
  <si>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</si>
  <si>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</si>
  <si>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</si>
  <si>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</si>
  <si>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</si>
  <si>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</si>
  <si>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</si>
  <si>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</si>
  <si>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</si>
  <si>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</si>
  <si>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</si>
  <si>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</si>
  <si>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</si>
  <si>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</si>
  <si>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</si>
  <si>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</si>
  <si>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</si>
  <si>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</si>
  <si>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</si>
  <si>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</si>
  <si>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</si>
  <si>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</si>
  <si>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</si>
  <si>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</si>
  <si>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</si>
  <si>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</si>
  <si>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</si>
  <si>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</si>
  <si>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</si>
  <si>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</si>
  <si>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</si>
  <si>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</si>
  <si>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</si>
  <si>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</si>
  <si>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</si>
  <si>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</si>
  <si>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</si>
  <si>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</si>
  <si>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</si>
  <si>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</si>
  <si>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</si>
  <si>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</si>
  <si>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</si>
  <si>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</si>
  <si>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</si>
  <si>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</si>
  <si>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</si>
  <si>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</si>
  <si>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</si>
  <si>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</si>
  <si>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</si>
  <si>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</si>
  <si>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</si>
  <si>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</si>
  <si>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</si>
  <si>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</si>
  <si>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</si>
  <si>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</si>
  <si>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</si>
  <si>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</si>
  <si>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</si>
  <si>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</si>
  <si>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</si>
  <si>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</si>
  <si>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</si>
  <si>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</si>
  <si>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</si>
  <si>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</si>
  <si>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</si>
  <si>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</si>
  <si>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宇都宮市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</si>
  <si>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</si>
  <si>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</si>
  <si>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</si>
  <si>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</si>
  <si>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</si>
  <si>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</si>
  <si>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</si>
  <si>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</si>
  <si>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</si>
  <si>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</si>
  <si>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</si>
  <si>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</si>
  <si>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</si>
  <si>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</si>
  <si>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</si>
  <si>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</si>
  <si>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 「①経常収支比率」は，100％を上回っており，給水に係る費用を経常的な収益で賄えている状況にあるが，低下傾向にある。
 「④企業債残高対給水収益比率」は，</t>
    </r>
    <r>
      <rPr>
        <sz val="11"/>
        <rFont val="ＭＳ ゴシック"/>
        <family val="3"/>
        <charset val="128"/>
      </rPr>
      <t>給水収益が減少する中で，事業費に対する企業債充当率の変更に伴う借入額の増加により，上昇した。
 「⑤料金回収率」は，水道基本料金減免の影響により，令和４年度からは，それまでより大幅に減少し，特に令和６年度は100％を下回ったが，減免がなかったとみなした場合，105.37％となり，給水に係る費用を経常的な収益で賄えている状況にある。しかし，低下傾向にある。　　
 「⑥給水原価」は，物価高騰の影響や給配水管漏水修繕工事の件数の増などにより費用が増加するとともに，給水人口の減少等に伴う年間有収水量の減少により,上昇している。
 「⑧有収率」は，令和６年度において，ＤＸの推進による漏水発見率の上昇に伴い修繕件数が増加したものの，依然として漏水量は増加傾向にあり，結果として有収率は低下した。
　「①経常収支比率」が100％を上回っており，健全な経営状態にあるといえる。また，「③流動比率」，「⑦施設利用率」など他の指標についても類似団体と比較し概ね良好な状態であり，相対的にも健全な経営状態にあるといえる。</t>
    </r>
    <rPh sb="78" eb="81">
      <t>ジギョウヒ</t>
    </rPh>
    <rPh sb="82" eb="83">
      <t>タイ</t>
    </rPh>
    <rPh sb="85" eb="88">
      <t>ジュウトウリツ</t>
    </rPh>
    <rPh sb="89" eb="91">
      <t>ヘンコウ</t>
    </rPh>
    <rPh sb="92" eb="93">
      <t>トモナ</t>
    </rPh>
    <rPh sb="94" eb="97">
      <t>カリイレガク</t>
    </rPh>
    <rPh sb="97" eb="100">
      <t>キギョウサイ</t>
    </rPh>
    <rPh sb="101" eb="103">
      <t>ゾウカ</t>
    </rPh>
    <rPh sb="151" eb="153">
      <t>レイワ</t>
    </rPh>
    <rPh sb="154" eb="156">
      <t>ネンド</t>
    </rPh>
    <rPh sb="166" eb="168">
      <t>オオハバ</t>
    </rPh>
    <rPh sb="169" eb="171">
      <t>ゲンショウ</t>
    </rPh>
    <rPh sb="173" eb="174">
      <t>トク</t>
    </rPh>
    <rPh sb="175" eb="177">
      <t>レイワ</t>
    </rPh>
    <rPh sb="178" eb="180">
      <t>ネンド</t>
    </rPh>
    <rPh sb="186" eb="188">
      <t>シタマワ</t>
    </rPh>
    <rPh sb="204" eb="206">
      <t>バアイ</t>
    </rPh>
    <rPh sb="237" eb="239">
      <t>ネンネン</t>
    </rPh>
    <rPh sb="288" eb="290">
      <t>ゾウカ</t>
    </rPh>
    <rPh sb="290" eb="291">
      <t>ナド</t>
    </rPh>
    <rPh sb="368" eb="370">
      <t>ロウスイ</t>
    </rPh>
    <rPh sb="370" eb="373">
      <t>ハッケンリツ</t>
    </rPh>
    <rPh sb="374" eb="376">
      <t>ジョウショウ</t>
    </rPh>
    <rPh sb="377" eb="378">
      <t>トモナ</t>
    </rPh>
    <rPh sb="395" eb="397">
      <t>ネンネン</t>
    </rPh>
    <rPh sb="403" eb="405">
      <t>ケイコウ</t>
    </rPh>
    <rPh sb="448" eb="450">
      <t>ケンゼン</t>
    </rPh>
    <rPh sb="484" eb="485">
      <t>ホカ</t>
    </rPh>
    <rPh sb="486" eb="488">
      <t>シヒョウ</t>
    </rPh>
    <rPh sb="493" eb="497">
      <t>ルイジダンタイ</t>
    </rPh>
    <rPh sb="498" eb="500">
      <t>ヒカク</t>
    </rPh>
    <rPh sb="501" eb="502">
      <t>オオム</t>
    </rPh>
    <phoneticPr fontId="4"/>
  </si>
  <si>
    <r>
      <t>　「①有形固定資産減価償却率」「②管路経年化率」ともに老朽化の進行により，近年上昇傾向にある。
　「③管路更新率」は，老朽配水管更新計画の着実な推進に伴い，更新した管路延長が増加した結果</t>
    </r>
    <r>
      <rPr>
        <sz val="11"/>
        <rFont val="ＭＳ ゴシック"/>
        <family val="3"/>
        <charset val="128"/>
      </rPr>
      <t>，令和６年度は上昇した。
　類似団体と比較すると，「①有形固定資産減価償却率」が，令和６年度は類似団体より低くなった。「②管路経年化率」は類似団体より低く推移しており，「③管路更新率」の上昇が示すとおり，老朽化対策を計画的に実施している状況である。</t>
    </r>
    <rPh sb="37" eb="39">
      <t>キンネン</t>
    </rPh>
    <phoneticPr fontId="4"/>
  </si>
  <si>
    <r>
      <t xml:space="preserve">　全体的には類似団体と比べ相対的に健全な経営状態にある。
</t>
    </r>
    <r>
      <rPr>
        <sz val="11"/>
        <rFont val="ＭＳ ゴシック"/>
        <family val="3"/>
        <charset val="128"/>
      </rPr>
      <t>　しかし，近年の人口減少に伴い料金収入の減少傾向が続く中，物価高騰や職員給与費の増加に加え，今後，施設や管路の更新需要の増加が見込まれており，安定した経営状態を維持するためには，ＤＸや官民連携の推進による事業の効率化により，費用を抑制するとともに，料金の改定を行うことで収益性を高めていく。これにより一層の経営の効率化・健全化を図り，経常収支比率や経費回収率の向上に努め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</si>
</sst>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0.76</c:v>
                </c:pt>
                <c:pt idx="2">
                  <c:v>0.55000000000000004</c:v>
                </c:pt>
                <c:pt idx="3">
                  <c:v>0.51</c:v>
                </c:pt>
                <c:pt idx="4">
                  <c:v>0.96</c:v>
                </c:pt>
              </c:numCache>
            </c:numRef>
          </c:val>
          <c:extLst>
            <c:ext xmlns:c16="http://schemas.microsoft.com/office/drawing/2014/chart" uri="{C3380CC4-5D6E-409C-BE32-E72D297353CC}">
              <c16:uniqueId val="{00000000-3601-44BC-B294-07B6DCFC33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3601-44BC-B294-07B6DCFC33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76.81</c:v>
                </c:pt>
                <c:pt idx="1">
                  <c:v>76.34</c:v>
                </c:pt>
                <c:pt idx="2">
                  <c:v>76.72</c:v>
                </c:pt>
                <c:pt idx="3">
                  <c:v>76.569999999999993</c:v>
                </c:pt>
                <c:pt idx="4">
                  <c:v>77.28</c:v>
                </c:pt>
              </c:numCache>
            </c:numRef>
          </c:val>
          <c:extLst>
            <c:ext xmlns:c16="http://schemas.microsoft.com/office/drawing/2014/chart" uri="{C3380CC4-5D6E-409C-BE32-E72D297353CC}">
              <c16:uniqueId val="{00000000-690D-4AFC-8A49-A6CAEAD674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690D-4AFC-8A49-A6CAEAD674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90.12</c:v>
                </c:pt>
                <c:pt idx="1">
                  <c:v>89.84</c:v>
                </c:pt>
                <c:pt idx="2">
                  <c:v>87.42</c:v>
                </c:pt>
                <c:pt idx="3">
                  <c:v>86.87</c:v>
                </c:pt>
                <c:pt idx="4">
                  <c:v>85.93</c:v>
                </c:pt>
              </c:numCache>
            </c:numRef>
          </c:val>
          <c:extLst>
            <c:ext xmlns:c16="http://schemas.microsoft.com/office/drawing/2014/chart" uri="{C3380CC4-5D6E-409C-BE32-E72D297353CC}">
              <c16:uniqueId val="{00000000-A94E-4E59-8C0B-60AD2187546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A94E-4E59-8C0B-60AD2187546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121.53</c:v>
                </c:pt>
                <c:pt idx="1">
                  <c:v>120.13</c:v>
                </c:pt>
                <c:pt idx="2">
                  <c:v>115.7</c:v>
                </c:pt>
                <c:pt idx="3">
                  <c:v>115.11</c:v>
                </c:pt>
                <c:pt idx="4">
                  <c:v>113.35</c:v>
                </c:pt>
              </c:numCache>
            </c:numRef>
          </c:val>
          <c:extLst>
            <c:ext xmlns:c16="http://schemas.microsoft.com/office/drawing/2014/chart" uri="{C3380CC4-5D6E-409C-BE32-E72D297353CC}">
              <c16:uniqueId val="{00000000-B21E-425F-9E53-CAC2052847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B21E-425F-9E53-CAC2052847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52.05</c:v>
                </c:pt>
                <c:pt idx="1">
                  <c:v>52.87</c:v>
                </c:pt>
                <c:pt idx="2">
                  <c:v>52.54</c:v>
                </c:pt>
                <c:pt idx="3">
                  <c:v>52.76</c:v>
                </c:pt>
                <c:pt idx="4">
                  <c:v>52.97</c:v>
                </c:pt>
              </c:numCache>
            </c:numRef>
          </c:val>
          <c:extLst>
            <c:ext xmlns:c16="http://schemas.microsoft.com/office/drawing/2014/chart" uri="{C3380CC4-5D6E-409C-BE32-E72D297353CC}">
              <c16:uniqueId val="{00000000-8B0C-4376-93DE-E249740241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8B0C-4376-93DE-E249740241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17.09</c:v>
                </c:pt>
                <c:pt idx="1">
                  <c:v>18.38</c:v>
                </c:pt>
                <c:pt idx="2">
                  <c:v>21.15</c:v>
                </c:pt>
                <c:pt idx="3">
                  <c:v>22.32</c:v>
                </c:pt>
                <c:pt idx="4">
                  <c:v>23.91</c:v>
                </c:pt>
              </c:numCache>
            </c:numRef>
          </c:val>
          <c:extLst>
            <c:ext xmlns:c16="http://schemas.microsoft.com/office/drawing/2014/chart" uri="{C3380CC4-5D6E-409C-BE32-E72D297353CC}">
              <c16:uniqueId val="{00000000-DDE3-454E-AE6B-F84381C951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DDE3-454E-AE6B-F84381C951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51-492A-902E-FEF5217A4F9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51-492A-902E-FEF5217A4F9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282.94</c:v>
                </c:pt>
                <c:pt idx="1">
                  <c:v>307.89999999999998</c:v>
                </c:pt>
                <c:pt idx="2">
                  <c:v>291.82</c:v>
                </c:pt>
                <c:pt idx="3">
                  <c:v>245.89</c:v>
                </c:pt>
                <c:pt idx="4">
                  <c:v>246.82</c:v>
                </c:pt>
              </c:numCache>
            </c:numRef>
          </c:val>
          <c:extLst>
            <c:ext xmlns:c16="http://schemas.microsoft.com/office/drawing/2014/chart" uri="{C3380CC4-5D6E-409C-BE32-E72D297353CC}">
              <c16:uniqueId val="{00000000-965F-4F9C-963F-E04762CA1F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965F-4F9C-963F-E04762CA1F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251.44</c:v>
                </c:pt>
                <c:pt idx="1">
                  <c:v>241.55</c:v>
                </c:pt>
                <c:pt idx="2">
                  <c:v>271.92</c:v>
                </c:pt>
                <c:pt idx="3">
                  <c:v>257.31</c:v>
                </c:pt>
                <c:pt idx="4">
                  <c:v>282.24</c:v>
                </c:pt>
              </c:numCache>
            </c:numRef>
          </c:val>
          <c:extLst>
            <c:ext xmlns:c16="http://schemas.microsoft.com/office/drawing/2014/chart" uri="{C3380CC4-5D6E-409C-BE32-E72D297353CC}">
              <c16:uniqueId val="{00000000-99D9-48F5-AAC2-AA6E028725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99D9-48F5-AAC2-AA6E028725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114.67</c:v>
                </c:pt>
                <c:pt idx="1">
                  <c:v>112.62</c:v>
                </c:pt>
                <c:pt idx="2">
                  <c:v>101</c:v>
                </c:pt>
                <c:pt idx="3">
                  <c:v>100.38</c:v>
                </c:pt>
                <c:pt idx="4">
                  <c:v>98.75</c:v>
                </c:pt>
              </c:numCache>
            </c:numRef>
          </c:val>
          <c:extLst>
            <c:ext xmlns:c16="http://schemas.microsoft.com/office/drawing/2014/chart" uri="{C3380CC4-5D6E-409C-BE32-E72D297353CC}">
              <c16:uniqueId val="{00000000-E7E6-4D52-9B08-7665285953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E7E6-4D52-9B08-7665285953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153.84</c:v>
                </c:pt>
                <c:pt idx="1">
                  <c:v>156.68</c:v>
                </c:pt>
                <c:pt idx="2">
                  <c:v>156.19</c:v>
                </c:pt>
                <c:pt idx="3">
                  <c:v>166.05</c:v>
                </c:pt>
                <c:pt idx="4">
                  <c:v>169.31</c:v>
                </c:pt>
              </c:numCache>
            </c:numRef>
          </c:val>
          <c:extLst>
            <c:ext xmlns:c16="http://schemas.microsoft.com/office/drawing/2014/chart" uri="{C3380CC4-5D6E-409C-BE32-E72D297353CC}">
              <c16:uniqueId val="{00000000-85B3-41F0-B788-2A77AF86178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85B3-41F0-B788-2A77AF86178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宇都宮市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514595</v>
      </c>
      <c r="AM8" s="44"/>
      <c r="AN8" s="44"/>
      <c r="AO8" s="44"/>
      <c r="AP8" s="44"/>
      <c r="AQ8" s="44"/>
      <c r="AR8" s="44"/>
      <c r="AS8" s="44"/>
      <c r="AT8" s="45">
        <f>データ!$S$6</f>
        <v>416.85</v>
      </c>
      <c r="AU8" s="46"/>
      <c r="AV8" s="46"/>
      <c r="AW8" s="46"/>
      <c r="AX8" s="46"/>
      <c r="AY8" s="46"/>
      <c r="AZ8" s="46"/>
      <c r="BA8" s="46"/>
      <c r="BB8" s="47">
        <f>データ!$T$6</f>
        <v>1234.48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75.569999999999993</v>
      </c>
      <c r="J10" s="46"/>
      <c r="K10" s="46"/>
      <c r="L10" s="46"/>
      <c r="M10" s="46"/>
      <c r="N10" s="46"/>
      <c r="O10" s="80"/>
      <c r="P10" s="47">
        <f>データ!$P$6</f>
        <v>97.63</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500928</v>
      </c>
      <c r="AM10" s="44"/>
      <c r="AN10" s="44"/>
      <c r="AO10" s="44"/>
      <c r="AP10" s="44"/>
      <c r="AQ10" s="44"/>
      <c r="AR10" s="44"/>
      <c r="AS10" s="44"/>
      <c r="AT10" s="45">
        <f>データ!$V$6</f>
        <v>355.18</v>
      </c>
      <c r="AU10" s="46"/>
      <c r="AV10" s="46"/>
      <c r="AW10" s="46"/>
      <c r="AX10" s="46"/>
      <c r="AY10" s="46"/>
      <c r="AZ10" s="46"/>
      <c r="BA10" s="46"/>
      <c r="BB10" s="47">
        <f>データ!$W$6</f>
        <v>1410.35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N/zTsNJFb8MTClPJGCK+9OnxGyhCuQVQ0jZ9Uj9kXyb22Qyfqg1p29ZeP916NEFi82Q7TN1CLJiaGq/lYNpCQ==" saltValue="j/Q+n28GipLZdCyegcau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92011</v>
      </c>
      <c r="D6" s="20">
        <f t="shared" si="3"/>
        <v>46</v>
      </c>
      <c r="E6" s="20">
        <f t="shared" si="3"/>
        <v>1</v>
      </c>
      <c r="F6" s="20">
        <f t="shared" si="3"/>
        <v>0</v>
      </c>
      <c r="G6" s="20">
        <f t="shared" si="3"/>
        <v>1</v>
      </c>
      <c r="H6" s="20" t="str">
        <f t="shared" si="3"/>
        <v>栃木県　宇都宮市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75.569999999999993</v>
      </c>
      <c r="P6" s="21">
        <f t="shared" si="3"/>
        <v>97.63</v>
      </c>
      <c r="Q6" s="21">
        <f t="shared" si="3"/>
        <v>2860</v>
      </c>
      <c r="R6" s="21">
        <f t="shared" si="3"/>
        <v>514595</v>
      </c>
      <c r="S6" s="21">
        <f t="shared" si="3"/>
        <v>416.85</v>
      </c>
      <c r="T6" s="21">
        <f t="shared" si="3"/>
        <v>1234.48</v>
      </c>
      <c r="U6" s="21">
        <f t="shared" si="3"/>
        <v>500928</v>
      </c>
      <c r="V6" s="21">
        <f t="shared" si="3"/>
        <v>355.18</v>
      </c>
      <c r="W6" s="21">
        <f t="shared" si="3"/>
        <v>1410.35</v>
      </c>
      <c r="X6" s="22">
        <f>IF(X7="",NA(),X7)</f>
        <v>121.53</v>
      </c>
      <c r="Y6" s="22">
        <f t="shared" ref="Y6:AG6" si="4">IF(Y7="",NA(),Y7)</f>
        <v>120.13</v>
      </c>
      <c r="Z6" s="22">
        <f t="shared" si="4"/>
        <v>115.7</v>
      </c>
      <c r="AA6" s="22">
        <f t="shared" si="4"/>
        <v>115.11</v>
      </c>
      <c r="AB6" s="22">
        <f t="shared" si="4"/>
        <v>113.35</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282.94</v>
      </c>
      <c r="AU6" s="22">
        <f t="shared" ref="AU6:BC6" si="6">IF(AU7="",NA(),AU7)</f>
        <v>307.89999999999998</v>
      </c>
      <c r="AV6" s="22">
        <f t="shared" si="6"/>
        <v>291.82</v>
      </c>
      <c r="AW6" s="22">
        <f t="shared" si="6"/>
        <v>245.89</v>
      </c>
      <c r="AX6" s="22">
        <f t="shared" si="6"/>
        <v>246.82</v>
      </c>
      <c r="AY6" s="22">
        <f t="shared" si="6"/>
        <v>239.45</v>
      </c>
      <c r="AZ6" s="22">
        <f t="shared" si="6"/>
        <v>246.01</v>
      </c>
      <c r="BA6" s="22">
        <f t="shared" si="6"/>
        <v>228.89</v>
      </c>
      <c r="BB6" s="22">
        <f t="shared" si="6"/>
        <v>232.66</v>
      </c>
      <c r="BC6" s="22">
        <f t="shared" si="6"/>
        <v>217.12</v>
      </c>
      <c r="BD6" s="21" t="str">
        <f>IF(BD7="","",IF(BD7="-","【-】","【"&amp;SUBSTITUTE(TEXT(BD7,"#,##0.00"),"-","△")&amp;"】"))</f>
        <v>【239.69】</v>
      </c>
      <c r="BE6" s="22">
        <f>IF(BE7="",NA(),BE7)</f>
        <v>251.44</v>
      </c>
      <c r="BF6" s="22">
        <f t="shared" ref="BF6:BN6" si="7">IF(BF7="",NA(),BF7)</f>
        <v>241.55</v>
      </c>
      <c r="BG6" s="22">
        <f t="shared" si="7"/>
        <v>271.92</v>
      </c>
      <c r="BH6" s="22">
        <f t="shared" si="7"/>
        <v>257.31</v>
      </c>
      <c r="BI6" s="22">
        <f t="shared" si="7"/>
        <v>282.24</v>
      </c>
      <c r="BJ6" s="22">
        <f t="shared" si="7"/>
        <v>259.56</v>
      </c>
      <c r="BK6" s="22">
        <f t="shared" si="7"/>
        <v>248.92</v>
      </c>
      <c r="BL6" s="22">
        <f t="shared" si="7"/>
        <v>251.26</v>
      </c>
      <c r="BM6" s="22">
        <f t="shared" si="7"/>
        <v>255.84</v>
      </c>
      <c r="BN6" s="22">
        <f t="shared" si="7"/>
        <v>253.22</v>
      </c>
      <c r="BO6" s="21" t="str">
        <f>IF(BO7="","",IF(BO7="-","【-】","【"&amp;SUBSTITUTE(TEXT(BO7,"#,##0.00"),"-","△")&amp;"】"))</f>
        <v>【264.86】</v>
      </c>
      <c r="BP6" s="22">
        <f>IF(BP7="",NA(),BP7)</f>
        <v>114.67</v>
      </c>
      <c r="BQ6" s="22">
        <f t="shared" ref="BQ6:BY6" si="8">IF(BQ7="",NA(),BQ7)</f>
        <v>112.62</v>
      </c>
      <c r="BR6" s="22">
        <f t="shared" si="8"/>
        <v>101</v>
      </c>
      <c r="BS6" s="22">
        <f t="shared" si="8"/>
        <v>100.38</v>
      </c>
      <c r="BT6" s="22">
        <f t="shared" si="8"/>
        <v>98.75</v>
      </c>
      <c r="BU6" s="22">
        <f t="shared" si="8"/>
        <v>105.07</v>
      </c>
      <c r="BV6" s="22">
        <f t="shared" si="8"/>
        <v>107.54</v>
      </c>
      <c r="BW6" s="22">
        <f t="shared" si="8"/>
        <v>101.93</v>
      </c>
      <c r="BX6" s="22">
        <f t="shared" si="8"/>
        <v>102.36</v>
      </c>
      <c r="BY6" s="22">
        <f t="shared" si="8"/>
        <v>101.56</v>
      </c>
      <c r="BZ6" s="21" t="str">
        <f>IF(BZ7="","",IF(BZ7="-","【-】","【"&amp;SUBSTITUTE(TEXT(BZ7,"#,##0.00"),"-","△")&amp;"】"))</f>
        <v>【97.59】</v>
      </c>
      <c r="CA6" s="22">
        <f>IF(CA7="",NA(),CA7)</f>
        <v>153.84</v>
      </c>
      <c r="CB6" s="22">
        <f t="shared" ref="CB6:CJ6" si="9">IF(CB7="",NA(),CB7)</f>
        <v>156.68</v>
      </c>
      <c r="CC6" s="22">
        <f t="shared" si="9"/>
        <v>156.19</v>
      </c>
      <c r="CD6" s="22">
        <f t="shared" si="9"/>
        <v>166.05</v>
      </c>
      <c r="CE6" s="22">
        <f t="shared" si="9"/>
        <v>169.31</v>
      </c>
      <c r="CF6" s="22">
        <f t="shared" si="9"/>
        <v>153.71</v>
      </c>
      <c r="CG6" s="22">
        <f t="shared" si="9"/>
        <v>155.9</v>
      </c>
      <c r="CH6" s="22">
        <f t="shared" si="9"/>
        <v>162.47</v>
      </c>
      <c r="CI6" s="22">
        <f t="shared" si="9"/>
        <v>165.52</v>
      </c>
      <c r="CJ6" s="22">
        <f t="shared" si="9"/>
        <v>169.99</v>
      </c>
      <c r="CK6" s="21" t="str">
        <f>IF(CK7="","",IF(CK7="-","【-】","【"&amp;SUBSTITUTE(TEXT(CK7,"#,##0.00"),"-","△")&amp;"】"))</f>
        <v>【181.66】</v>
      </c>
      <c r="CL6" s="22">
        <f>IF(CL7="",NA(),CL7)</f>
        <v>76.81</v>
      </c>
      <c r="CM6" s="22">
        <f t="shared" ref="CM6:CU6" si="10">IF(CM7="",NA(),CM7)</f>
        <v>76.34</v>
      </c>
      <c r="CN6" s="22">
        <f t="shared" si="10"/>
        <v>76.72</v>
      </c>
      <c r="CO6" s="22">
        <f t="shared" si="10"/>
        <v>76.569999999999993</v>
      </c>
      <c r="CP6" s="22">
        <f t="shared" si="10"/>
        <v>77.28</v>
      </c>
      <c r="CQ6" s="22">
        <f t="shared" si="10"/>
        <v>64.41</v>
      </c>
      <c r="CR6" s="22">
        <f t="shared" si="10"/>
        <v>64.11</v>
      </c>
      <c r="CS6" s="22">
        <f t="shared" si="10"/>
        <v>63.81</v>
      </c>
      <c r="CT6" s="22">
        <f t="shared" si="10"/>
        <v>63.58</v>
      </c>
      <c r="CU6" s="22">
        <f t="shared" si="10"/>
        <v>64.13</v>
      </c>
      <c r="CV6" s="21" t="str">
        <f>IF(CV7="","",IF(CV7="-","【-】","【"&amp;SUBSTITUTE(TEXT(CV7,"#,##0.00"),"-","△")&amp;"】"))</f>
        <v>【60.21】</v>
      </c>
      <c r="CW6" s="22">
        <f>IF(CW7="",NA(),CW7)</f>
        <v>90.12</v>
      </c>
      <c r="CX6" s="22">
        <f t="shared" ref="CX6:DF6" si="11">IF(CX7="",NA(),CX7)</f>
        <v>89.84</v>
      </c>
      <c r="CY6" s="22">
        <f t="shared" si="11"/>
        <v>87.42</v>
      </c>
      <c r="CZ6" s="22">
        <f t="shared" si="11"/>
        <v>86.87</v>
      </c>
      <c r="DA6" s="22">
        <f t="shared" si="11"/>
        <v>85.93</v>
      </c>
      <c r="DB6" s="22">
        <f t="shared" si="11"/>
        <v>91.64</v>
      </c>
      <c r="DC6" s="22">
        <f t="shared" si="11"/>
        <v>92.09</v>
      </c>
      <c r="DD6" s="22">
        <f t="shared" si="11"/>
        <v>91.76</v>
      </c>
      <c r="DE6" s="22">
        <f t="shared" si="11"/>
        <v>91.22</v>
      </c>
      <c r="DF6" s="22">
        <f t="shared" si="11"/>
        <v>90.98</v>
      </c>
      <c r="DG6" s="21" t="str">
        <f>IF(DG7="","",IF(DG7="-","【-】","【"&amp;SUBSTITUTE(TEXT(DG7,"#,##0.00"),"-","△")&amp;"】"))</f>
        <v>【89.21】</v>
      </c>
      <c r="DH6" s="22">
        <f>IF(DH7="",NA(),DH7)</f>
        <v>52.05</v>
      </c>
      <c r="DI6" s="22">
        <f t="shared" ref="DI6:DQ6" si="12">IF(DI7="",NA(),DI7)</f>
        <v>52.87</v>
      </c>
      <c r="DJ6" s="22">
        <f t="shared" si="12"/>
        <v>52.54</v>
      </c>
      <c r="DK6" s="22">
        <f t="shared" si="12"/>
        <v>52.76</v>
      </c>
      <c r="DL6" s="22">
        <f t="shared" si="12"/>
        <v>52.97</v>
      </c>
      <c r="DM6" s="22">
        <f t="shared" si="12"/>
        <v>51.62</v>
      </c>
      <c r="DN6" s="22">
        <f t="shared" si="12"/>
        <v>52.16</v>
      </c>
      <c r="DO6" s="22">
        <f t="shared" si="12"/>
        <v>52.59</v>
      </c>
      <c r="DP6" s="22">
        <f t="shared" si="12"/>
        <v>52.74</v>
      </c>
      <c r="DQ6" s="22">
        <f t="shared" si="12"/>
        <v>53.15</v>
      </c>
      <c r="DR6" s="21" t="str">
        <f>IF(DR7="","",IF(DR7="-","【-】","【"&amp;SUBSTITUTE(TEXT(DR7,"#,##0.00"),"-","△")&amp;"】"))</f>
        <v>【52.41】</v>
      </c>
      <c r="DS6" s="22">
        <f>IF(DS7="",NA(),DS7)</f>
        <v>17.09</v>
      </c>
      <c r="DT6" s="22">
        <f t="shared" ref="DT6:EB6" si="13">IF(DT7="",NA(),DT7)</f>
        <v>18.38</v>
      </c>
      <c r="DU6" s="22">
        <f t="shared" si="13"/>
        <v>21.15</v>
      </c>
      <c r="DV6" s="22">
        <f t="shared" si="13"/>
        <v>22.32</v>
      </c>
      <c r="DW6" s="22">
        <f t="shared" si="13"/>
        <v>23.91</v>
      </c>
      <c r="DX6" s="22">
        <f t="shared" si="13"/>
        <v>23.68</v>
      </c>
      <c r="DY6" s="22">
        <f t="shared" si="13"/>
        <v>25.76</v>
      </c>
      <c r="DZ6" s="22">
        <f t="shared" si="13"/>
        <v>27.51</v>
      </c>
      <c r="EA6" s="22">
        <f t="shared" si="13"/>
        <v>28.57</v>
      </c>
      <c r="EB6" s="22">
        <f t="shared" si="13"/>
        <v>29.7</v>
      </c>
      <c r="EC6" s="21" t="str">
        <f>IF(EC7="","",IF(EC7="-","【-】","【"&amp;SUBSTITUTE(TEXT(EC7,"#,##0.00"),"-","△")&amp;"】"))</f>
        <v>【26.78】</v>
      </c>
      <c r="ED6" s="22">
        <f>IF(ED7="",NA(),ED7)</f>
        <v>0.8</v>
      </c>
      <c r="EE6" s="22">
        <f t="shared" ref="EE6:EM6" si="14">IF(EE7="",NA(),EE7)</f>
        <v>0.76</v>
      </c>
      <c r="EF6" s="22">
        <f t="shared" si="14"/>
        <v>0.55000000000000004</v>
      </c>
      <c r="EG6" s="22">
        <f t="shared" si="14"/>
        <v>0.51</v>
      </c>
      <c r="EH6" s="22">
        <f t="shared" si="14"/>
        <v>0.96</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92011</v>
      </c>
      <c r="D7" s="24">
        <v>46</v>
      </c>
      <c r="E7" s="24">
        <v>1</v>
      </c>
      <c r="F7" s="24">
        <v>0</v>
      </c>
      <c r="G7" s="24">
        <v>1</v>
      </c>
      <c r="H7" s="24" t="s">
        <v>93</v>
      </c>
      <c r="I7" s="24" t="s">
        <v>94</v>
      </c>
      <c r="J7" s="24" t="s">
        <v>95</v>
      </c>
      <c r="K7" s="24" t="s">
        <v>96</v>
      </c>
      <c r="L7" s="24" t="s">
        <v>97</v>
      </c>
      <c r="M7" s="24" t="s">
        <v>98</v>
      </c>
      <c r="N7" s="25" t="s">
        <v>99</v>
      </c>
      <c r="O7" s="25">
        <v>75.569999999999993</v>
      </c>
      <c r="P7" s="25">
        <v>97.63</v>
      </c>
      <c r="Q7" s="25">
        <v>2860</v>
      </c>
      <c r="R7" s="25">
        <v>514595</v>
      </c>
      <c r="S7" s="25">
        <v>416.85</v>
      </c>
      <c r="T7" s="25">
        <v>1234.48</v>
      </c>
      <c r="U7" s="25">
        <v>500928</v>
      </c>
      <c r="V7" s="25">
        <v>355.18</v>
      </c>
      <c r="W7" s="25">
        <v>1410.35</v>
      </c>
      <c r="X7" s="25">
        <v>121.53</v>
      </c>
      <c r="Y7" s="25">
        <v>120.13</v>
      </c>
      <c r="Z7" s="25">
        <v>115.7</v>
      </c>
      <c r="AA7" s="25">
        <v>115.11</v>
      </c>
      <c r="AB7" s="25">
        <v>113.35</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282.94</v>
      </c>
      <c r="AU7" s="25">
        <v>307.89999999999998</v>
      </c>
      <c r="AV7" s="25">
        <v>291.82</v>
      </c>
      <c r="AW7" s="25">
        <v>245.89</v>
      </c>
      <c r="AX7" s="25">
        <v>246.82</v>
      </c>
      <c r="AY7" s="25">
        <v>239.45</v>
      </c>
      <c r="AZ7" s="25">
        <v>246.01</v>
      </c>
      <c r="BA7" s="25">
        <v>228.89</v>
      </c>
      <c r="BB7" s="25">
        <v>232.66</v>
      </c>
      <c r="BC7" s="25">
        <v>217.12</v>
      </c>
      <c r="BD7" s="25">
        <v>239.69</v>
      </c>
      <c r="BE7" s="25">
        <v>251.44</v>
      </c>
      <c r="BF7" s="25">
        <v>241.55</v>
      </c>
      <c r="BG7" s="25">
        <v>271.92</v>
      </c>
      <c r="BH7" s="25">
        <v>257.31</v>
      </c>
      <c r="BI7" s="25">
        <v>282.24</v>
      </c>
      <c r="BJ7" s="25">
        <v>259.56</v>
      </c>
      <c r="BK7" s="25">
        <v>248.92</v>
      </c>
      <c r="BL7" s="25">
        <v>251.26</v>
      </c>
      <c r="BM7" s="25">
        <v>255.84</v>
      </c>
      <c r="BN7" s="25">
        <v>253.22</v>
      </c>
      <c r="BO7" s="25">
        <v>264.86</v>
      </c>
      <c r="BP7" s="25">
        <v>114.67</v>
      </c>
      <c r="BQ7" s="25">
        <v>112.62</v>
      </c>
      <c r="BR7" s="25">
        <v>101</v>
      </c>
      <c r="BS7" s="25">
        <v>100.38</v>
      </c>
      <c r="BT7" s="25">
        <v>98.75</v>
      </c>
      <c r="BU7" s="25">
        <v>105.07</v>
      </c>
      <c r="BV7" s="25">
        <v>107.54</v>
      </c>
      <c r="BW7" s="25">
        <v>101.93</v>
      </c>
      <c r="BX7" s="25">
        <v>102.36</v>
      </c>
      <c r="BY7" s="25">
        <v>101.56</v>
      </c>
      <c r="BZ7" s="25">
        <v>97.59</v>
      </c>
      <c r="CA7" s="25">
        <v>153.84</v>
      </c>
      <c r="CB7" s="25">
        <v>156.68</v>
      </c>
      <c r="CC7" s="25">
        <v>156.19</v>
      </c>
      <c r="CD7" s="25">
        <v>166.05</v>
      </c>
      <c r="CE7" s="25">
        <v>169.31</v>
      </c>
      <c r="CF7" s="25">
        <v>153.71</v>
      </c>
      <c r="CG7" s="25">
        <v>155.9</v>
      </c>
      <c r="CH7" s="25">
        <v>162.47</v>
      </c>
      <c r="CI7" s="25">
        <v>165.52</v>
      </c>
      <c r="CJ7" s="25">
        <v>169.99</v>
      </c>
      <c r="CK7" s="25">
        <v>181.66</v>
      </c>
      <c r="CL7" s="25">
        <v>76.81</v>
      </c>
      <c r="CM7" s="25">
        <v>76.34</v>
      </c>
      <c r="CN7" s="25">
        <v>76.72</v>
      </c>
      <c r="CO7" s="25">
        <v>76.569999999999993</v>
      </c>
      <c r="CP7" s="25">
        <v>77.28</v>
      </c>
      <c r="CQ7" s="25">
        <v>64.41</v>
      </c>
      <c r="CR7" s="25">
        <v>64.11</v>
      </c>
      <c r="CS7" s="25">
        <v>63.81</v>
      </c>
      <c r="CT7" s="25">
        <v>63.58</v>
      </c>
      <c r="CU7" s="25">
        <v>64.13</v>
      </c>
      <c r="CV7" s="25">
        <v>60.21</v>
      </c>
      <c r="CW7" s="25">
        <v>90.12</v>
      </c>
      <c r="CX7" s="25">
        <v>89.84</v>
      </c>
      <c r="CY7" s="25">
        <v>87.42</v>
      </c>
      <c r="CZ7" s="25">
        <v>86.87</v>
      </c>
      <c r="DA7" s="25">
        <v>85.93</v>
      </c>
      <c r="DB7" s="25">
        <v>91.64</v>
      </c>
      <c r="DC7" s="25">
        <v>92.09</v>
      </c>
      <c r="DD7" s="25">
        <v>91.76</v>
      </c>
      <c r="DE7" s="25">
        <v>91.22</v>
      </c>
      <c r="DF7" s="25">
        <v>90.98</v>
      </c>
      <c r="DG7" s="25">
        <v>89.21</v>
      </c>
      <c r="DH7" s="25">
        <v>52.05</v>
      </c>
      <c r="DI7" s="25">
        <v>52.87</v>
      </c>
      <c r="DJ7" s="25">
        <v>52.54</v>
      </c>
      <c r="DK7" s="25">
        <v>52.76</v>
      </c>
      <c r="DL7" s="25">
        <v>52.97</v>
      </c>
      <c r="DM7" s="25">
        <v>51.62</v>
      </c>
      <c r="DN7" s="25">
        <v>52.16</v>
      </c>
      <c r="DO7" s="25">
        <v>52.59</v>
      </c>
      <c r="DP7" s="25">
        <v>52.74</v>
      </c>
      <c r="DQ7" s="25">
        <v>53.15</v>
      </c>
      <c r="DR7" s="25">
        <v>52.41</v>
      </c>
      <c r="DS7" s="25">
        <v>17.09</v>
      </c>
      <c r="DT7" s="25">
        <v>18.38</v>
      </c>
      <c r="DU7" s="25">
        <v>21.15</v>
      </c>
      <c r="DV7" s="25">
        <v>22.32</v>
      </c>
      <c r="DW7" s="25">
        <v>23.91</v>
      </c>
      <c r="DX7" s="25">
        <v>23.68</v>
      </c>
      <c r="DY7" s="25">
        <v>25.76</v>
      </c>
      <c r="DZ7" s="25">
        <v>27.51</v>
      </c>
      <c r="EA7" s="25">
        <v>28.57</v>
      </c>
      <c r="EB7" s="25">
        <v>29.7</v>
      </c>
      <c r="EC7" s="25">
        <v>26.78</v>
      </c>
      <c r="ED7" s="25">
        <v>0.8</v>
      </c>
      <c r="EE7" s="25">
        <v>0.76</v>
      </c>
      <c r="EF7" s="25">
        <v>0.55000000000000004</v>
      </c>
      <c r="EG7" s="25">
        <v>0.51</v>
      </c>
      <c r="EH7" s="25">
        <v>0.96</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2026-01-28T02:00:05Z</cp:lastPrinted>
  <dcterms:created xsi:type="dcterms:W3CDTF">2025-12-12T09:13:15Z</dcterms:created>
  <dcterms:modified xsi:type="dcterms:W3CDTF">2026-03-06T04:55:27Z</dcterms:modified>
  <cp:category/>
</cp:coreProperties>
</file>